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pivotCache/pivotCacheDefinition5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2.xml" ContentType="application/vnd.openxmlformats-officedocument.drawing+xml"/>
  <Override PartName="/xl/pivotTables/pivotTable5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customXml/itemProps24.xml" ContentType="application/vnd.openxmlformats-officedocument.customXmlProperties+xml"/>
  <Override PartName="/customXml/itemProps25.xml" ContentType="application/vnd.openxmlformats-officedocument.customXmlProperties+xml"/>
  <Override PartName="/customXml/itemProps26.xml" ContentType="application/vnd.openxmlformats-officedocument.customXmlProperties+xml"/>
  <Override PartName="/customXml/itemProps27.xml" ContentType="application/vnd.openxmlformats-officedocument.customXmlProperties+xml"/>
  <Override PartName="/customXml/itemProps28.xml" ContentType="application/vnd.openxmlformats-officedocument.customXmlProperties+xml"/>
  <Override PartName="/customXml/itemProps29.xml" ContentType="application/vnd.openxmlformats-officedocument.customXmlProperties+xml"/>
  <Override PartName="/customXml/itemProps30.xml" ContentType="application/vnd.openxmlformats-officedocument.customXmlProperties+xml"/>
  <Override PartName="/customXml/itemProps31.xml" ContentType="application/vnd.openxmlformats-officedocument.customXmlProperties+xml"/>
  <Override PartName="/customXml/itemProps32.xml" ContentType="application/vnd.openxmlformats-officedocument.customXmlProperties+xml"/>
  <Override PartName="/customXml/itemProps33.xml" ContentType="application/vnd.openxmlformats-officedocument.customXmlProperties+xml"/>
  <Override PartName="/customXml/itemProps3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F:\04_CLUBS-COMPETICIONES\25-26\04-01-clubscompeticiones-SENIOR-JUNIOR-JECV-IR\00_Normas y Sistemas de competición\02_2526_ANALISIS de TEMAS para toma decisiones\08_2526_REQUISITOS equipos formación\"/>
    </mc:Choice>
  </mc:AlternateContent>
  <xr:revisionPtr revIDLastSave="0" documentId="13_ncr:1_{FE948A5F-3087-4CE8-A8FD-CEB913EA2864}" xr6:coauthVersionLast="47" xr6:coauthVersionMax="47" xr10:uidLastSave="{00000000-0000-0000-0000-000000000000}"/>
  <bookViews>
    <workbookView xWindow="-120" yWindow="-120" windowWidth="29040" windowHeight="15720" xr2:uid="{12B216C4-A172-4F42-B8BE-FF5948B116E2}"/>
  </bookViews>
  <sheets>
    <sheet name="RESUMEN manual" sheetId="10" r:id="rId1"/>
    <sheet name="FEB Y 1DM" sheetId="1" r:id="rId2"/>
    <sheet name="SR M AUT" sheetId="6" r:id="rId3"/>
    <sheet name="SR M PREF" sheetId="7" r:id="rId4"/>
    <sheet name="FEM" sheetId="9" r:id="rId5"/>
  </sheets>
  <calcPr calcId="191029"/>
  <pivotCaches>
    <pivotCache cacheId="428" r:id="rId6"/>
    <pivotCache cacheId="431" r:id="rId7"/>
    <pivotCache cacheId="434" r:id="rId8"/>
    <pivotCache cacheId="437" r:id="rId9"/>
    <pivotCache cacheId="440" r:id="rId10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cambio_equipos_c44091a6-778b-4029-95e0-0c4f367aae84" name="cambio_equipos" connection="Consulta - cambio_equipos"/>
          <x15:modelTable id="cambio_equipos 1DM_4b1640ef-f7c5-4702-ad12-7751aaa6e0a0" name="cambio_equipos 1DM" connection="Consulta - cambio_equipos 1DM"/>
          <x15:modelTable id="cambio_equipos SR M AUT_b0f7e7ed-eedc-4d6e-9c77-87fc31f476b4" name="cambio_equipos SR M AUT" connection="Consulta - cambio_equipos SR M AUT"/>
          <x15:modelTable id="cambio_equipos SR M PREF_313ec81a-3e76-4d3f-9e40-289855c1960b" name="cambio_equipos SR M PREF" connection="Consulta - cambio_equipos SR M PREF"/>
          <x15:modelTable id="cambio_equipos FEB FEM Y 1DF_53d37cb6-d2f9-4c66-81c6-ac26e9cb3faf" name="cambio_equipos FEB FEM Y 1DF" connection="Consulta - cambio_equipos FEB FEM Y 1DF"/>
        </x15:modelTables>
        <x15:modelRelationships>
          <x15:modelRelationship fromTable="cambio_equipos" fromColumn="CodClub" toTable="cambio_equipos SR M AUT" toColumn="CodClub"/>
          <x15:modelRelationship fromTable="cambio_equipos" fromColumn="CodClub" toTable="cambio_equipos SR M PREF" toColumn="CodClub"/>
          <x15:modelRelationship fromTable="cambio_equipos" fromColumn="CodClub" toTable="cambio_equipos 1DM" toColumn="CodClub"/>
          <x15:modelRelationship fromTable="cambio_equipos" fromColumn="CodClub" toTable="cambio_equipos FEB FEM Y 1DF" toColumn="CodClub"/>
        </x15:modelRelationship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27" i="10" l="1"/>
  <c r="N27" i="10"/>
  <c r="M27" i="10"/>
  <c r="L27" i="10"/>
  <c r="K27" i="10"/>
  <c r="J27" i="10"/>
  <c r="G22" i="10"/>
  <c r="F26" i="10"/>
  <c r="E26" i="10"/>
  <c r="D26" i="10"/>
  <c r="C26" i="10"/>
  <c r="G25" i="10"/>
  <c r="G24" i="10"/>
  <c r="G23" i="10"/>
  <c r="Q16" i="10"/>
  <c r="P16" i="10"/>
  <c r="O16" i="10"/>
  <c r="N16" i="10"/>
  <c r="M16" i="10"/>
  <c r="L16" i="10"/>
  <c r="K16" i="10"/>
  <c r="J16" i="10"/>
  <c r="G12" i="10"/>
  <c r="G13" i="10"/>
  <c r="G14" i="10"/>
  <c r="G15" i="10"/>
  <c r="G3" i="10"/>
  <c r="G4" i="10"/>
  <c r="G5" i="10"/>
  <c r="G6" i="10"/>
  <c r="F16" i="10"/>
  <c r="E16" i="10"/>
  <c r="D16" i="10"/>
  <c r="C16" i="10"/>
  <c r="F27" i="10" l="1"/>
  <c r="D27" i="10"/>
  <c r="E27" i="10"/>
  <c r="D17" i="10"/>
  <c r="E17" i="10"/>
  <c r="F17" i="10"/>
  <c r="C7" i="10"/>
  <c r="E7" i="10"/>
  <c r="F7" i="10"/>
  <c r="D3" i="10"/>
  <c r="D4" i="10"/>
  <c r="D5" i="10"/>
  <c r="D6" i="10"/>
  <c r="F8" i="10" l="1"/>
  <c r="E8" i="10"/>
  <c r="D7" i="10"/>
  <c r="D8" i="10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4FA5083-1DA6-4831-8940-C4690752C650}" name="Consulta - cambio_equipos" description="Conexión a la consulta 'cambio_equipos' en el libro." type="100" refreshedVersion="8" minRefreshableVersion="5">
    <extLst>
      <ext xmlns:x15="http://schemas.microsoft.com/office/spreadsheetml/2010/11/main" uri="{DE250136-89BD-433C-8126-D09CA5730AF9}">
        <x15:connection id="054bb6fa-f468-4b68-815e-deff84c1b906"/>
      </ext>
    </extLst>
  </connection>
  <connection id="2" xr16:uid="{59BF0307-655D-4236-B833-1FC458DD2BD7}" name="Consulta - cambio_equipos 1DM" description="Conexión a la consulta 'cambio_equipos 1DM' en el libro." type="100" refreshedVersion="8" minRefreshableVersion="5">
    <extLst>
      <ext xmlns:x15="http://schemas.microsoft.com/office/spreadsheetml/2010/11/main" uri="{DE250136-89BD-433C-8126-D09CA5730AF9}">
        <x15:connection id="44729f11-9f06-405d-81ea-c4a8bf02d2a1"/>
      </ext>
    </extLst>
  </connection>
  <connection id="3" xr16:uid="{E7C73E31-ECB0-4BB0-90E1-DEF1F358927F}" name="Consulta - cambio_equipos FEB FEM Y 1DF" description="Conexión a la consulta 'cambio_equipos FEB FEM Y 1DF' en el libro." type="100" refreshedVersion="8" minRefreshableVersion="5">
    <extLst>
      <ext xmlns:x15="http://schemas.microsoft.com/office/spreadsheetml/2010/11/main" uri="{DE250136-89BD-433C-8126-D09CA5730AF9}">
        <x15:connection id="45fac685-beed-440f-b953-f244da7d9948">
          <x15:oledbPr connection="Provider=Microsoft.Mashup.OleDb.1;Data Source=$Workbook$;Location=&quot;cambio_equipos FEB FEM Y 1DF&quot;;Extended Properties=&quot;&quot;">
            <x15:dbTables>
              <x15:dbTable name="cambio_equipos FEB FEM Y 1DF"/>
            </x15:dbTables>
          </x15:oledbPr>
        </x15:connection>
      </ext>
    </extLst>
  </connection>
  <connection id="4" xr16:uid="{296D3F82-D8C8-416D-AA7A-9FF288A7AB50}" name="Consulta - cambio_equipos SR M AUT" description="Conexión a la consulta 'cambio_equipos SR M AUT' en el libro." type="100" refreshedVersion="8" minRefreshableVersion="5">
    <extLst>
      <ext xmlns:x15="http://schemas.microsoft.com/office/spreadsheetml/2010/11/main" uri="{DE250136-89BD-433C-8126-D09CA5730AF9}">
        <x15:connection id="585677fc-9855-4a3a-8b54-1f4a6932c051">
          <x15:oledbPr connection="Provider=Microsoft.Mashup.OleDb.1;Data Source=$Workbook$;Location=&quot;cambio_equipos SR M AUT&quot;;Extended Properties=&quot;&quot;">
            <x15:dbTables>
              <x15:dbTable name="cambio_equipos SR M AUT"/>
            </x15:dbTables>
          </x15:oledbPr>
        </x15:connection>
      </ext>
    </extLst>
  </connection>
  <connection id="5" xr16:uid="{650DDBBE-CFEC-4246-84D2-C99E1B100BE6}" name="Consulta - cambio_equipos SR M PREF" description="Conexión a la consulta 'cambio_equipos SR M PREF' en el libro." type="100" refreshedVersion="8" minRefreshableVersion="5">
    <extLst>
      <ext xmlns:x15="http://schemas.microsoft.com/office/spreadsheetml/2010/11/main" uri="{DE250136-89BD-433C-8126-D09CA5730AF9}">
        <x15:connection id="13826e58-9db7-4a3a-8c23-bbafe3de56b0"/>
      </ext>
    </extLst>
  </connection>
  <connection id="6" xr16:uid="{D40953B3-F737-4615-9510-0727AFDEA7A1}" keepAlive="1" name="ThisWorkbookDataModel" description="Modelo de dat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<sst xmlns="http://schemas.openxmlformats.org/spreadsheetml/2006/main" count="362" uniqueCount="169">
  <si>
    <t>Total general</t>
  </si>
  <si>
    <t>Etiquetas de fila</t>
  </si>
  <si>
    <t>Recuento de CodClub</t>
  </si>
  <si>
    <t>CLUB ATLETICO MONTEMAR</t>
  </si>
  <si>
    <t>CLUB DEPORTIVO ONIL</t>
  </si>
  <si>
    <t>AGRUP.DVA. SAN VICENTE</t>
  </si>
  <si>
    <t>C.B. ILICITANO</t>
  </si>
  <si>
    <t>BASQUETBOL ALTEA</t>
  </si>
  <si>
    <t>C.B. BENIDORM</t>
  </si>
  <si>
    <t>CLUB DE BÀSQUET LA VILA</t>
  </si>
  <si>
    <t>CLUB NOUBROT BASQUET ALCOI</t>
  </si>
  <si>
    <t>ILLICE BASKET CLUB</t>
  </si>
  <si>
    <t>CLUB DE BASQUET TERRA L´ALFAS DEL PI</t>
  </si>
  <si>
    <t>C.B. ONDA</t>
  </si>
  <si>
    <t>C.B. MONCADA</t>
  </si>
  <si>
    <t>C.B. JOVENS ALMASSERA</t>
  </si>
  <si>
    <t>SECCIÓN DEPORTIVA COLEGIO EL PILAR VALENCIA</t>
  </si>
  <si>
    <t>NOU BASKET TORRENT</t>
  </si>
  <si>
    <t>C.B. TABERNES BLANQUES</t>
  </si>
  <si>
    <t>C.B. ANDROS BURJASSOT</t>
  </si>
  <si>
    <t>C.B. PICANYA</t>
  </si>
  <si>
    <t>C.D. MARISTAS</t>
  </si>
  <si>
    <t>BASQUET L´HORTA GODELLA</t>
  </si>
  <si>
    <t>C. NOU BASQUET ALBORAYA</t>
  </si>
  <si>
    <t>AJUNTAMENT D´ONDARA</t>
  </si>
  <si>
    <t>AJUNTAMENT DE TEULADA</t>
  </si>
  <si>
    <t>AMICS DEL BASQUET</t>
  </si>
  <si>
    <t>B.C. MELIANA</t>
  </si>
  <si>
    <t>BASKET CLUB PEÑISCOLA</t>
  </si>
  <si>
    <t>BASQUET SAN GABRIEL</t>
  </si>
  <si>
    <t>C.B. ALDAIA</t>
  </si>
  <si>
    <t>C.B. ALGEMESI</t>
  </si>
  <si>
    <t>C.B. ALGINET</t>
  </si>
  <si>
    <t>C.B. BENETUSSER</t>
  </si>
  <si>
    <t>C.B. BENICARLO</t>
  </si>
  <si>
    <t>C.B. BENISSA</t>
  </si>
  <si>
    <t>C.B. BETERA</t>
  </si>
  <si>
    <t>C.B. BURRIANA</t>
  </si>
  <si>
    <t>C.B. CHIVA</t>
  </si>
  <si>
    <t>C.B. EL GRAO DE VALENCIA</t>
  </si>
  <si>
    <t>C.B. INNOVA MUTXAMEL</t>
  </si>
  <si>
    <t>C.B. JORGE JUAN</t>
  </si>
  <si>
    <t>C.B. LA FOGUERA CANALS</t>
  </si>
  <si>
    <t>C.B. PEDREGUER</t>
  </si>
  <si>
    <t>C.B. PUERTO SAGUNTO</t>
  </si>
  <si>
    <t>C.B. SUECA</t>
  </si>
  <si>
    <t>C.B. TAVERNES VALLDIGNA</t>
  </si>
  <si>
    <t>C.B. TEIXERETA</t>
  </si>
  <si>
    <t>C.B. V-74 DE VILLENA</t>
  </si>
  <si>
    <t>C.B. XIRIVELLA</t>
  </si>
  <si>
    <t>C.D. ESCOLAPIAS</t>
  </si>
  <si>
    <t>C.D. MARISTAS ALICANTE</t>
  </si>
  <si>
    <t>CLARET-BENIMACLET</t>
  </si>
  <si>
    <t>CLUB BALONCESTO CERÁMICA MANISES</t>
  </si>
  <si>
    <t>CLUB BASKET ALBUFERETA ALICANTE</t>
  </si>
  <si>
    <t>CLUB BASKET MISANA ALBERIC</t>
  </si>
  <si>
    <t>CLUB BÀSQUET ALCÀSSER</t>
  </si>
  <si>
    <t>CLUB BASQUET VINAROS SERVOL</t>
  </si>
  <si>
    <t>CLUB DEPORTIVO JESUITAS VALENCIA</t>
  </si>
  <si>
    <t>CLUB ESPORTIU GRAU</t>
  </si>
  <si>
    <t>CLUB NOU BASQUET PATERNA</t>
  </si>
  <si>
    <t>COL. JUAN COMENIUS</t>
  </si>
  <si>
    <t>E.B. LLIRIA</t>
  </si>
  <si>
    <t>ESPORTIU BASQUET PUÇOL</t>
  </si>
  <si>
    <t>JOVENS DE L`ELIANA</t>
  </si>
  <si>
    <t>NOU BASQUET FEMENI CASTELLO</t>
  </si>
  <si>
    <t>SAN ANTONIO</t>
  </si>
  <si>
    <t>SPORTIU XE D´ALAQUAS</t>
  </si>
  <si>
    <t>VALENCIA B.C.</t>
  </si>
  <si>
    <t>VILA-REAL BASQUET CLUB</t>
  </si>
  <si>
    <t>equipos</t>
  </si>
  <si>
    <t>SR M AUT</t>
  </si>
  <si>
    <t>SR MASC PREF</t>
  </si>
  <si>
    <t>SR M PREF</t>
  </si>
  <si>
    <t>REQUISITOS EQUIPOS FEB Y 1DM</t>
  </si>
  <si>
    <t>FEB Y 1DM</t>
  </si>
  <si>
    <t>FEMENINO</t>
  </si>
  <si>
    <t>FEB MASC + 1DM</t>
  </si>
  <si>
    <t>FEB FEM + 1DF</t>
  </si>
  <si>
    <t>TOTAL EQ</t>
  </si>
  <si>
    <t>CUMPLEN</t>
  </si>
  <si>
    <t>MORATORIA</t>
  </si>
  <si>
    <t>INCUMPLEN</t>
  </si>
  <si>
    <t>PICASSENT C.B.</t>
  </si>
  <si>
    <t>XERACO BASQUET CLUB</t>
  </si>
  <si>
    <t>Total</t>
  </si>
  <si>
    <t>22-23</t>
  </si>
  <si>
    <t>L.F.-2</t>
  </si>
  <si>
    <t>ONTINYENT CLUB DE BASQUET</t>
  </si>
  <si>
    <t>C.B. BARRIO DEL CRISTO</t>
  </si>
  <si>
    <t>C.B. SAX</t>
  </si>
  <si>
    <t>C.B. SILLA</t>
  </si>
  <si>
    <t>CLUB BALONCESTO ATLÉTICO ALBATERA</t>
  </si>
  <si>
    <t>CLUB BASQUET GUADASSUAR</t>
  </si>
  <si>
    <t>CLUB BASQUET MONCOFA</t>
  </si>
  <si>
    <t>CLUB BASQUET QUART</t>
  </si>
  <si>
    <t>CLUB DEPORTIVO SALESIANOS ALICANTE</t>
  </si>
  <si>
    <t>JR MASC</t>
  </si>
  <si>
    <t>INF MAS</t>
  </si>
  <si>
    <t>1DM</t>
  </si>
  <si>
    <t>CAD MAS</t>
  </si>
  <si>
    <t>BENJ MX</t>
  </si>
  <si>
    <t>ALE MASC</t>
  </si>
  <si>
    <t>ALE FEM</t>
  </si>
  <si>
    <t>BENJ FEM</t>
  </si>
  <si>
    <t>CAD FEM</t>
  </si>
  <si>
    <t>INF FEM</t>
  </si>
  <si>
    <t>JR FEM</t>
  </si>
  <si>
    <t>EQ</t>
  </si>
  <si>
    <t>LF CH</t>
  </si>
  <si>
    <t>eq</t>
  </si>
  <si>
    <t>ACB</t>
  </si>
  <si>
    <t>23-24</t>
  </si>
  <si>
    <t>sr masc</t>
  </si>
  <si>
    <t>benj IR</t>
  </si>
  <si>
    <t>alev fem IR</t>
  </si>
  <si>
    <t>cad fem IR</t>
  </si>
  <si>
    <t>ALEV MASC IR</t>
  </si>
  <si>
    <t>SR MASC</t>
  </si>
  <si>
    <t>INF MASC IR</t>
  </si>
  <si>
    <t>BENJ IR</t>
  </si>
  <si>
    <t>CAD FEM IR</t>
  </si>
  <si>
    <t>ALEV FEM IR</t>
  </si>
  <si>
    <t>% de uso</t>
  </si>
  <si>
    <t>Cto. 1ª División Femenina</t>
  </si>
  <si>
    <t>Pre-infantil Masculino IR</t>
  </si>
  <si>
    <t>SEGUNDA</t>
  </si>
  <si>
    <t>TERCERA</t>
  </si>
  <si>
    <t>PRIMERA</t>
  </si>
  <si>
    <t>24-25</t>
  </si>
  <si>
    <t>C.B. CASINO CAMPELLO</t>
  </si>
  <si>
    <t>C.B. ELDA</t>
  </si>
  <si>
    <t>C.B. IFACH CALPE</t>
  </si>
  <si>
    <t>C.B. MORVEDRE</t>
  </si>
  <si>
    <t>C.B. TEODORO LLORENTE-ABASTOS</t>
  </si>
  <si>
    <t>C.B. VALL D´UIXO</t>
  </si>
  <si>
    <t>CLUB BALONCESTO LORIGUILLA</t>
  </si>
  <si>
    <t>DENIA BASQUET CLUB</t>
  </si>
  <si>
    <t>E.B. VILA-REAL</t>
  </si>
  <si>
    <t>FUNDACIÓN LUCENTUM BALONCESTO ALIC</t>
  </si>
  <si>
    <t>MISLATA BASQUET CLUB</t>
  </si>
  <si>
    <t>NOU BASQUET ALZIRA</t>
  </si>
  <si>
    <t>S.C.D. CAROLINAS</t>
  </si>
  <si>
    <t>UNITS PEL BASQUET GANDIA</t>
  </si>
  <si>
    <t>(en blanco)</t>
  </si>
  <si>
    <t>CLUB DE BALONCESTO CABO DE SANTA POLA</t>
  </si>
  <si>
    <t>L´ALCORA B.C.</t>
  </si>
  <si>
    <t>C.B. HORADADA</t>
  </si>
  <si>
    <t>CLUB DEPORTIVO PENYA ROJA</t>
  </si>
  <si>
    <t>C.B. GENOVES</t>
  </si>
  <si>
    <t>BASQUET OLIVA</t>
  </si>
  <si>
    <t>BASQUET JOVENTUT XABIA</t>
  </si>
  <si>
    <t>NOU BASQUET XATIVA</t>
  </si>
  <si>
    <t>C.D. BERENGUER DALMAU</t>
  </si>
  <si>
    <t>C.D. ESCUELAS PIAS</t>
  </si>
  <si>
    <t>C.B. CASTELLON</t>
  </si>
  <si>
    <t>CLUB BALONCESTO PETRAHER</t>
  </si>
  <si>
    <t>CAD MASC IR</t>
  </si>
  <si>
    <t>FEB MASC + 1DM (INCUMPLEN)</t>
  </si>
  <si>
    <t>PRE-INF FEM</t>
  </si>
  <si>
    <t>SR FEM</t>
  </si>
  <si>
    <t>BALONCESTO SEGORBE</t>
  </si>
  <si>
    <t>C.B. PEGO</t>
  </si>
  <si>
    <t>C.B. REQUENA</t>
  </si>
  <si>
    <t>C.B. SEDAVI</t>
  </si>
  <si>
    <t>C.D. ARCADI LORETO FESD VALENCIA</t>
  </si>
  <si>
    <t>CHESTE ATHLETIC BASKET CLUB</t>
  </si>
  <si>
    <t>CLUB MURO BASQUET ALMOROIG</t>
  </si>
  <si>
    <t>ESCUELAS DEPORTIVAS SAN PEDRO PASCUAL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</si>
</sst>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26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9" fontId="0" fillId="0" borderId="0" xfId="1" applyFont="1" applyAlignment="1">
      <alignment horizontal="center"/>
    </xf>
    <xf numFmtId="0" fontId="2" fillId="2" borderId="0" xfId="0" applyFont="1" applyFill="1"/>
    <xf numFmtId="0" fontId="3" fillId="0" borderId="0" xfId="0" applyFont="1"/>
    <xf numFmtId="0" fontId="0" fillId="2" borderId="0" xfId="0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5" fillId="2" borderId="0" xfId="0" applyFont="1" applyFill="1" applyAlignment="1">
      <alignment horizontal="left"/>
    </xf>
    <xf numFmtId="0" fontId="5" fillId="0" borderId="0" xfId="0" applyFont="1"/>
    <xf numFmtId="0" fontId="0" fillId="0" borderId="0" xfId="0" applyNumberFormat="1"/>
    <xf numFmtId="0" fontId="0" fillId="2" borderId="0" xfId="0" applyNumberFormat="1" applyFill="1"/>
    <xf numFmtId="0" fontId="2" fillId="2" borderId="0" xfId="0" applyNumberFormat="1" applyFont="1" applyFill="1"/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0" applyNumberFormat="1" applyFill="1"/>
    <xf numFmtId="0" fontId="5" fillId="0" borderId="0" xfId="0" applyFont="1" applyFill="1"/>
    <xf numFmtId="0" fontId="5" fillId="0" borderId="0" xfId="0" applyFont="1" applyFill="1" applyAlignment="1">
      <alignment horizontal="left"/>
    </xf>
    <xf numFmtId="0" fontId="5" fillId="0" borderId="0" xfId="0" applyNumberFormat="1" applyFont="1" applyFill="1"/>
  </cellXfs>
  <cellStyles count="2">
    <cellStyle name="Normal" xfId="0" builtinId="0"/>
    <cellStyle name="Porcentaje" xfId="1" builtinId="5"/>
  </cellStyles>
  <dxfs count="219">
    <dxf>
      <fill>
        <patternFill patternType="solid">
          <bgColor rgb="FFFFFF00"/>
        </patternFill>
      </fill>
    </dxf>
    <dxf>
      <font>
        <color rgb="FFFF0000"/>
      </font>
    </dxf>
    <dxf>
      <fill>
        <patternFill patternType="solid">
          <bgColor rgb="FFFFFF00"/>
        </patternFill>
      </fill>
    </dxf>
    <dxf>
      <font>
        <color rgb="FFFF0000"/>
      </font>
    </dxf>
    <dxf>
      <fill>
        <patternFill patternType="solid"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rgb="FFFF0000"/>
      </font>
    </dxf>
    <dxf>
      <fill>
        <patternFill patternType="solid">
          <bgColor rgb="FFFFFF00"/>
        </patternFill>
      </fill>
    </dxf>
    <dxf>
      <font>
        <color rgb="FFFF0000"/>
      </font>
    </dxf>
    <dxf>
      <fill>
        <patternFill patternType="solid">
          <bgColor rgb="FFFFFF00"/>
        </patternFill>
      </fill>
    </dxf>
    <dxf>
      <font>
        <color rgb="FFFF0000"/>
      </font>
    </dxf>
    <dxf>
      <fill>
        <patternFill patternType="solid">
          <bgColor rgb="FFFFFF00"/>
        </patternFill>
      </fill>
    </dxf>
    <dxf>
      <font>
        <color rgb="FFFF0000"/>
      </font>
    </dxf>
    <dxf>
      <fill>
        <patternFill patternType="solid">
          <bgColor rgb="FFFFFF00"/>
        </patternFill>
      </fill>
    </dxf>
    <dxf>
      <font>
        <color rgb="FFFF0000"/>
      </font>
    </dxf>
    <dxf>
      <fill>
        <patternFill patternType="solid">
          <bgColor rgb="FFFFFF00"/>
        </patternFill>
      </fill>
    </dxf>
    <dxf>
      <font>
        <color rgb="FFFF0000"/>
      </font>
    </dxf>
    <dxf>
      <fill>
        <patternFill patternType="solid">
          <bgColor rgb="FFFFFF00"/>
        </patternFill>
      </fill>
    </dxf>
    <dxf>
      <font>
        <color rgb="FFFF0000"/>
      </font>
    </dxf>
    <dxf>
      <fill>
        <patternFill patternType="solid">
          <bgColor rgb="FFFFFF00"/>
        </patternFill>
      </fill>
    </dxf>
    <dxf>
      <font>
        <color rgb="FFFF0000"/>
      </font>
    </dxf>
    <dxf>
      <fill>
        <patternFill patternType="solid">
          <bgColor rgb="FFFFFF00"/>
        </patternFill>
      </fill>
    </dxf>
    <dxf>
      <font>
        <color rgb="FFFF0000"/>
      </font>
    </dxf>
    <dxf>
      <fill>
        <patternFill patternType="solid">
          <bgColor rgb="FFFFFF00"/>
        </patternFill>
      </fill>
    </dxf>
    <dxf>
      <font>
        <color rgb="FFFF0000"/>
      </font>
    </dxf>
    <dxf>
      <fill>
        <patternFill patternType="solid">
          <bgColor rgb="FFFFFF00"/>
        </patternFill>
      </fill>
    </dxf>
    <dxf>
      <font>
        <color rgb="FFFF0000"/>
      </font>
    </dxf>
    <dxf>
      <fill>
        <patternFill patternType="solid">
          <bgColor rgb="FFFFFF00"/>
        </patternFill>
      </fill>
    </dxf>
    <dxf>
      <font>
        <color rgb="FFFF0000"/>
      </font>
    </dxf>
    <dxf>
      <font>
        <color auto="1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ill>
        <patternFill patternType="solid">
          <bgColor rgb="FFFFFF00"/>
        </patternFill>
      </fill>
    </dxf>
    <dxf>
      <font>
        <color rgb="FFFF0000"/>
      </font>
    </dxf>
    <dxf>
      <fill>
        <patternFill patternType="solid">
          <bgColor rgb="FFFFFF00"/>
        </patternFill>
      </fill>
    </dxf>
    <dxf>
      <font>
        <color rgb="FFFF0000"/>
      </font>
    </dxf>
    <dxf>
      <fill>
        <patternFill patternType="solid">
          <bgColor rgb="FFFFFF00"/>
        </patternFill>
      </fill>
    </dxf>
    <dxf>
      <font>
        <color rgb="FFFF0000"/>
      </font>
    </dxf>
    <dxf>
      <fill>
        <patternFill patternType="solid">
          <bgColor rgb="FFFFFF00"/>
        </patternFill>
      </fill>
    </dxf>
    <dxf>
      <font>
        <color rgb="FFFF0000"/>
      </font>
    </dxf>
    <dxf>
      <fill>
        <patternFill patternType="solid"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alignment horizontal="center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8" Type="http://schemas.openxmlformats.org/officeDocument/2006/relationships/customXml" Target="../customXml/item2.xml"/><Relationship Id="rId26" Type="http://schemas.openxmlformats.org/officeDocument/2006/relationships/customXml" Target="../customXml/item10.xml"/><Relationship Id="rId39" Type="http://schemas.openxmlformats.org/officeDocument/2006/relationships/customXml" Target="../customXml/item23.xml"/><Relationship Id="rId21" Type="http://schemas.openxmlformats.org/officeDocument/2006/relationships/customXml" Target="../customXml/item5.xml"/><Relationship Id="rId34" Type="http://schemas.openxmlformats.org/officeDocument/2006/relationships/customXml" Target="../customXml/item18.xml"/><Relationship Id="rId42" Type="http://schemas.openxmlformats.org/officeDocument/2006/relationships/customXml" Target="../customXml/item26.xml"/><Relationship Id="rId47" Type="http://schemas.openxmlformats.org/officeDocument/2006/relationships/customXml" Target="../customXml/item31.xml"/><Relationship Id="rId50" Type="http://schemas.openxmlformats.org/officeDocument/2006/relationships/customXml" Target="../customXml/item34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9" Type="http://schemas.openxmlformats.org/officeDocument/2006/relationships/customXml" Target="../customXml/item13.xml"/><Relationship Id="rId11" Type="http://schemas.openxmlformats.org/officeDocument/2006/relationships/theme" Target="theme/theme1.xml"/><Relationship Id="rId24" Type="http://schemas.openxmlformats.org/officeDocument/2006/relationships/customXml" Target="../customXml/item8.xml"/><Relationship Id="rId32" Type="http://schemas.openxmlformats.org/officeDocument/2006/relationships/customXml" Target="../customXml/item16.xml"/><Relationship Id="rId37" Type="http://schemas.openxmlformats.org/officeDocument/2006/relationships/customXml" Target="../customXml/item21.xml"/><Relationship Id="rId40" Type="http://schemas.openxmlformats.org/officeDocument/2006/relationships/customXml" Target="../customXml/item24.xml"/><Relationship Id="rId45" Type="http://schemas.openxmlformats.org/officeDocument/2006/relationships/customXml" Target="../customXml/item29.xml"/><Relationship Id="rId5" Type="http://schemas.openxmlformats.org/officeDocument/2006/relationships/worksheet" Target="worksheets/sheet5.xml"/><Relationship Id="rId15" Type="http://schemas.openxmlformats.org/officeDocument/2006/relationships/powerPivotData" Target="model/item.data"/><Relationship Id="rId23" Type="http://schemas.openxmlformats.org/officeDocument/2006/relationships/customXml" Target="../customXml/item7.xml"/><Relationship Id="rId28" Type="http://schemas.openxmlformats.org/officeDocument/2006/relationships/customXml" Target="../customXml/item12.xml"/><Relationship Id="rId36" Type="http://schemas.openxmlformats.org/officeDocument/2006/relationships/customXml" Target="../customXml/item20.xml"/><Relationship Id="rId49" Type="http://schemas.openxmlformats.org/officeDocument/2006/relationships/customXml" Target="../customXml/item33.xml"/><Relationship Id="rId10" Type="http://schemas.openxmlformats.org/officeDocument/2006/relationships/pivotCacheDefinition" Target="pivotCache/pivotCacheDefinition5.xml"/><Relationship Id="rId19" Type="http://schemas.openxmlformats.org/officeDocument/2006/relationships/customXml" Target="../customXml/item3.xml"/><Relationship Id="rId31" Type="http://schemas.openxmlformats.org/officeDocument/2006/relationships/customXml" Target="../customXml/item15.xml"/><Relationship Id="rId44" Type="http://schemas.openxmlformats.org/officeDocument/2006/relationships/customXml" Target="../customXml/item28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4.xml"/><Relationship Id="rId14" Type="http://schemas.openxmlformats.org/officeDocument/2006/relationships/sharedStrings" Target="sharedStrings.xml"/><Relationship Id="rId22" Type="http://schemas.openxmlformats.org/officeDocument/2006/relationships/customXml" Target="../customXml/item6.xml"/><Relationship Id="rId27" Type="http://schemas.openxmlformats.org/officeDocument/2006/relationships/customXml" Target="../customXml/item11.xml"/><Relationship Id="rId30" Type="http://schemas.openxmlformats.org/officeDocument/2006/relationships/customXml" Target="../customXml/item14.xml"/><Relationship Id="rId35" Type="http://schemas.openxmlformats.org/officeDocument/2006/relationships/customXml" Target="../customXml/item19.xml"/><Relationship Id="rId43" Type="http://schemas.openxmlformats.org/officeDocument/2006/relationships/customXml" Target="../customXml/item27.xml"/><Relationship Id="rId48" Type="http://schemas.openxmlformats.org/officeDocument/2006/relationships/customXml" Target="../customXml/item32.xml"/><Relationship Id="rId8" Type="http://schemas.openxmlformats.org/officeDocument/2006/relationships/pivotCacheDefinition" Target="pivotCache/pivotCacheDefinition3.xml"/><Relationship Id="rId3" Type="http://schemas.openxmlformats.org/officeDocument/2006/relationships/worksheet" Target="worksheets/sheet3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1.xml"/><Relationship Id="rId25" Type="http://schemas.openxmlformats.org/officeDocument/2006/relationships/customXml" Target="../customXml/item9.xml"/><Relationship Id="rId33" Type="http://schemas.openxmlformats.org/officeDocument/2006/relationships/customXml" Target="../customXml/item17.xml"/><Relationship Id="rId38" Type="http://schemas.openxmlformats.org/officeDocument/2006/relationships/customXml" Target="../customXml/item22.xml"/><Relationship Id="rId46" Type="http://schemas.openxmlformats.org/officeDocument/2006/relationships/customXml" Target="../customXml/item30.xml"/><Relationship Id="rId20" Type="http://schemas.openxmlformats.org/officeDocument/2006/relationships/customXml" Target="../customXml/item4.xml"/><Relationship Id="rId41" Type="http://schemas.openxmlformats.org/officeDocument/2006/relationships/customXml" Target="../customXml/item25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504265</xdr:colOff>
      <xdr:row>0</xdr:row>
      <xdr:rowOff>56029</xdr:rowOff>
    </xdr:from>
    <xdr:to>
      <xdr:col>6</xdr:col>
      <xdr:colOff>1232647</xdr:colOff>
      <xdr:row>3</xdr:row>
      <xdr:rowOff>78441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5532F3A9-64F0-871A-E1A3-2E7E991295C2}"/>
            </a:ext>
          </a:extLst>
        </xdr:cNvPr>
        <xdr:cNvSpPr txBox="1"/>
      </xdr:nvSpPr>
      <xdr:spPr>
        <a:xfrm>
          <a:off x="504265" y="56029"/>
          <a:ext cx="8550088" cy="403412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3200" b="1">
              <a:solidFill>
                <a:schemeClr val="bg1"/>
              </a:solidFill>
            </a:rPr>
            <a:t>senior masculino autonómico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1</xdr:row>
      <xdr:rowOff>9525</xdr:rowOff>
    </xdr:from>
    <xdr:to>
      <xdr:col>19</xdr:col>
      <xdr:colOff>19050</xdr:colOff>
      <xdr:row>3</xdr:row>
      <xdr:rowOff>152400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EFAAA3A-7ED4-9465-7B0A-895DC88600EF}"/>
            </a:ext>
          </a:extLst>
        </xdr:cNvPr>
        <xdr:cNvSpPr txBox="1"/>
      </xdr:nvSpPr>
      <xdr:spPr>
        <a:xfrm>
          <a:off x="647700" y="200025"/>
          <a:ext cx="11610975" cy="523875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2400" b="1">
              <a:solidFill>
                <a:schemeClr val="bg1"/>
              </a:solidFill>
            </a:rPr>
            <a:t>TOTAL</a:t>
          </a:r>
          <a:r>
            <a:rPr lang="es-ES" sz="2400" b="1" baseline="0">
              <a:solidFill>
                <a:schemeClr val="bg1"/>
              </a:solidFill>
            </a:rPr>
            <a:t> de equipos de los clubes que tienen SENIOR MASC PREFERENTE</a:t>
          </a:r>
          <a:endParaRPr lang="es-ES" sz="2400" b="1">
            <a:solidFill>
              <a:schemeClr val="bg1"/>
            </a:solidFill>
          </a:endParaRPr>
        </a:p>
      </xdr:txBody>
    </xdr:sp>
    <xdr:clientData/>
  </xdr:twoCellAnchor>
  <xdr:twoCellAnchor>
    <xdr:from>
      <xdr:col>32</xdr:col>
      <xdr:colOff>0</xdr:colOff>
      <xdr:row>1</xdr:row>
      <xdr:rowOff>0</xdr:rowOff>
    </xdr:from>
    <xdr:to>
      <xdr:col>48</xdr:col>
      <xdr:colOff>457200</xdr:colOff>
      <xdr:row>3</xdr:row>
      <xdr:rowOff>142875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BDB296AC-C995-40ED-A012-3502181E0EBC}"/>
            </a:ext>
          </a:extLst>
        </xdr:cNvPr>
        <xdr:cNvSpPr txBox="1"/>
      </xdr:nvSpPr>
      <xdr:spPr>
        <a:xfrm>
          <a:off x="13763625" y="190500"/>
          <a:ext cx="11610975" cy="523875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2400" b="1" baseline="0">
              <a:solidFill>
                <a:schemeClr val="bg1"/>
              </a:solidFill>
            </a:rPr>
            <a:t>EQUIPOS IR de los clubes que tienen SENIOR MASC PREFERENTE</a:t>
          </a:r>
          <a:endParaRPr lang="es-ES" sz="2400" b="1">
            <a:solidFill>
              <a:schemeClr val="bg1"/>
            </a:solidFill>
          </a:endParaRPr>
        </a:p>
      </xdr:txBody>
    </xdr:sp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Victor Salvador" refreshedDate="45779.570189583334" backgroundQuery="1" createdVersion="8" refreshedVersion="8" minRefreshableVersion="3" recordCount="0" supportSubquery="1" supportAdvancedDrill="1" xr:uid="{8DF985AF-AEF0-40A5-81F3-D6F5BC3F5DBE}">
  <cacheSource type="external" connectionId="6"/>
  <cacheFields count="3">
    <cacheField name="[cambio_equipos SR M PREF].[club].[club]" caption="club" numFmtId="0" hierarchy="42" level="1">
      <sharedItems containsBlank="1" count="56">
        <s v="AGRUP.DVA. SAN VICENTE"/>
        <s v="AJUNTAMENT D´ONDARA"/>
        <s v="AJUNTAMENT DE TEULADA"/>
        <s v="B.C. MELIANA"/>
        <s v="BALONCESTO SEGORBE"/>
        <s v="BASQUETBOL ALTEA"/>
        <s v="C.B. ALGEMESI"/>
        <s v="C.B. ANDROS BURJASSOT"/>
        <s v="C.B. BARRIO DEL CRISTO"/>
        <s v="C.B. BENETUSSER"/>
        <s v="C.B. BENICARLO"/>
        <s v="C.B. BENISSA"/>
        <s v="C.B. BURRIANA"/>
        <s v="C.B. CHIVA"/>
        <s v="C.B. EL GRAO DE VALENCIA"/>
        <s v="C.B. ELDA"/>
        <s v="C.B. ILICITANO"/>
        <s v="C.B. LA FOGUERA CANALS"/>
        <s v="C.B. MONCADA"/>
        <s v="C.B. MORVEDRE"/>
        <s v="C.B. PEDREGUER"/>
        <s v="C.B. PEGO"/>
        <s v="C.B. PICANYA"/>
        <s v="C.B. REQUENA"/>
        <s v="C.B. SAX"/>
        <s v="C.B. SEDAVI"/>
        <s v="C.B. SILLA"/>
        <s v="C.B. TABERNES BLANQUES"/>
        <s v="C.B. TEIXERETA"/>
        <s v="C.B. TEODORO LLORENTE-ABASTOS"/>
        <s v="C.D. ARCADI LORETO FESD VALENCIA"/>
        <s v="C.D. MARISTAS ALICANTE"/>
        <s v="CHESTE ATHLETIC BASKET CLUB"/>
        <s v="CLUB BALONCESTO ATLÉTICO ALBATERA"/>
        <s v="CLUB BASKET MISANA ALBERIC"/>
        <s v="CLUB BASQUET GUADASSUAR"/>
        <s v="CLUB BASQUET MONCOFA"/>
        <s v="CLUB BASQUET QUART"/>
        <s v="CLUB DE BÀSQUET LA VILA"/>
        <s v="CLUB DEPORTIVO JESUITAS VALENCIA"/>
        <s v="CLUB DEPORTIVO ONIL"/>
        <s v="CLUB DEPORTIVO SALESIANOS ALICANTE"/>
        <s v="CLUB ESPORTIU GRAU"/>
        <s v="CLUB MURO BASQUET ALMOROIG"/>
        <s v="CLUB NOU BASQUET PATERNA"/>
        <s v="CLUB NOUBROT BASQUET ALCOI"/>
        <s v="COL. JUAN COMENIUS"/>
        <s v="ESCUELAS DEPORTIVAS SAN PEDRO PASCUAL"/>
        <s v="ESPORTIU BASQUET PUÇOL"/>
        <s v="NOU BASKET TORRENT"/>
        <s v="NOU BASQUET ALZIRA"/>
        <s v="PICASSENT C.B."/>
        <s v="SAN ANTONIO"/>
        <s v="SPORTIU XE D´ALAQUAS"/>
        <s v="XERACO BASQUET CLUB"/>
        <m/>
      </sharedItems>
    </cacheField>
    <cacheField name="[Measures].[Recuento de CodClub]" caption="Recuento de CodClub" numFmtId="0" hierarchy="56" level="32767"/>
    <cacheField name="[cambio_equipos].[AliasCategoria].[AliasCategoria]" caption="AliasCategoria" numFmtId="0" hierarchy="5" level="1">
      <sharedItems count="7">
        <s v="ALE MASC"/>
        <s v="BENJ MX"/>
        <s v="CAD MAS"/>
        <s v="INF MAS"/>
        <s v="JR MASC"/>
        <s v="Pre-infantil Masculino IR"/>
        <s v="SR M PREF"/>
      </sharedItems>
    </cacheField>
  </cacheFields>
  <cacheHierarchies count="57">
    <cacheHierarchy uniqueName="[cambio_equipos].[CodEquipo]" caption="CodEquipo" attribute="1" defaultMemberUniqueName="[cambio_equipos].[CodEquipo].[All]" allUniqueName="[cambio_equipos].[CodEquipo].[All]" dimensionUniqueName="[cambio_equipos]" displayFolder="" count="0" memberValueDatatype="130" unbalanced="0"/>
    <cacheHierarchy uniqueName="[cambio_equipos].[Nombre]" caption="Nombre" attribute="1" defaultMemberUniqueName="[cambio_equipos].[Nombre].[All]" allUniqueName="[cambio_equipos].[Nombre].[All]" dimensionUniqueName="[cambio_equipos]" displayFolder="" count="0" memberValueDatatype="130" unbalanced="0"/>
    <cacheHierarchy uniqueName="[cambio_equipos].[club]" caption="club" attribute="1" defaultMemberUniqueName="[cambio_equipos].[club].[All]" allUniqueName="[cambio_equipos].[club].[All]" dimensionUniqueName="[cambio_equipos]" displayFolder="" count="0" memberValueDatatype="130" unbalanced="0"/>
    <cacheHierarchy uniqueName="[cambio_equipos].[provincia]" caption="provincia" attribute="1" defaultMemberUniqueName="[cambio_equipos].[provincia].[All]" allUniqueName="[cambio_equipos].[provincia].[All]" dimensionUniqueName="[cambio_equipos]" displayFolder="" count="0" memberValueDatatype="130" unbalanced="0"/>
    <cacheHierarchy uniqueName="[cambio_equipos].[Mail]" caption="Mail" attribute="1" defaultMemberUniqueName="[cambio_equipos].[Mail].[All]" allUniqueName="[cambio_equipos].[Mail].[All]" dimensionUniqueName="[cambio_equipos]" displayFolder="" count="0" memberValueDatatype="130" unbalanced="0"/>
    <cacheHierarchy uniqueName="[cambio_equipos].[AliasCategoria]" caption="AliasCategoria" attribute="1" defaultMemberUniqueName="[cambio_equipos].[AliasCategoria].[All]" allUniqueName="[cambio_equipos].[AliasCategoria].[All]" dimensionUniqueName="[cambio_equipos]" displayFolder="" count="2" memberValueDatatype="130" unbalanced="0">
      <fieldsUsage count="2">
        <fieldUsage x="-1"/>
        <fieldUsage x="2"/>
      </fieldsUsage>
    </cacheHierarchy>
    <cacheHierarchy uniqueName="[cambio_equipos].[AliasCategoria - Copia]" caption="AliasCategoria - Copia" attribute="1" defaultMemberUniqueName="[cambio_equipos].[AliasCategoria - Copia].[All]" allUniqueName="[cambio_equipos].[AliasCategoria - Copia].[All]" dimensionUniqueName="[cambio_equipos]" displayFolder="" count="0" memberValueDatatype="130" unbalanced="0"/>
    <cacheHierarchy uniqueName="[cambio_equipos].[NombreFase]" caption="NombreFase" attribute="1" defaultMemberUniqueName="[cambio_equipos].[NombreFase].[All]" allUniqueName="[cambio_equipos].[NombreFase].[All]" dimensionUniqueName="[cambio_equipos]" displayFolder="" count="0" memberValueDatatype="130" unbalanced="0"/>
    <cacheHierarchy uniqueName="[cambio_equipos].[temporada]" caption="temporada" attribute="1" defaultMemberUniqueName="[cambio_equipos].[temporada].[All]" allUniqueName="[cambio_equipos].[temporada].[All]" dimensionUniqueName="[cambio_equipos]" displayFolder="" count="0" memberValueDatatype="20" unbalanced="0"/>
    <cacheHierarchy uniqueName="[cambio_equipos].[CodClub]" caption="CodClub" attribute="1" defaultMemberUniqueName="[cambio_equipos].[CodClub].[All]" allUniqueName="[cambio_equipos].[CodClub].[All]" dimensionUniqueName="[cambio_equipos]" displayFolder="" count="0" memberValueDatatype="130" unbalanced="0"/>
    <cacheHierarchy uniqueName="[cambio_equipos 1DM].[CodEquipo]" caption="CodEquipo" attribute="1" defaultMemberUniqueName="[cambio_equipos 1DM].[CodEquipo].[All]" allUniqueName="[cambio_equipos 1DM].[CodEquipo].[All]" dimensionUniqueName="[cambio_equipos 1DM]" displayFolder="" count="0" memberValueDatatype="130" unbalanced="0"/>
    <cacheHierarchy uniqueName="[cambio_equipos 1DM].[Nombre]" caption="Nombre" attribute="1" defaultMemberUniqueName="[cambio_equipos 1DM].[Nombre].[All]" allUniqueName="[cambio_equipos 1DM].[Nombre].[All]" dimensionUniqueName="[cambio_equipos 1DM]" displayFolder="" count="0" memberValueDatatype="130" unbalanced="0"/>
    <cacheHierarchy uniqueName="[cambio_equipos 1DM].[club]" caption="club" attribute="1" defaultMemberUniqueName="[cambio_equipos 1DM].[club].[All]" allUniqueName="[cambio_equipos 1DM].[club].[All]" dimensionUniqueName="[cambio_equipos 1DM]" displayFolder="" count="0" memberValueDatatype="130" unbalanced="0"/>
    <cacheHierarchy uniqueName="[cambio_equipos 1DM].[provincia]" caption="provincia" attribute="1" defaultMemberUniqueName="[cambio_equipos 1DM].[provincia].[All]" allUniqueName="[cambio_equipos 1DM].[provincia].[All]" dimensionUniqueName="[cambio_equipos 1DM]" displayFolder="" count="0" memberValueDatatype="130" unbalanced="0"/>
    <cacheHierarchy uniqueName="[cambio_equipos 1DM].[Mail]" caption="Mail" attribute="1" defaultMemberUniqueName="[cambio_equipos 1DM].[Mail].[All]" allUniqueName="[cambio_equipos 1DM].[Mail].[All]" dimensionUniqueName="[cambio_equipos 1DM]" displayFolder="" count="0" memberValueDatatype="130" unbalanced="0"/>
    <cacheHierarchy uniqueName="[cambio_equipos 1DM].[AliasCategoria]" caption="AliasCategoria" attribute="1" defaultMemberUniqueName="[cambio_equipos 1DM].[AliasCategoria].[All]" allUniqueName="[cambio_equipos 1DM].[AliasCategoria].[All]" dimensionUniqueName="[cambio_equipos 1DM]" displayFolder="" count="0" memberValueDatatype="130" unbalanced="0"/>
    <cacheHierarchy uniqueName="[cambio_equipos 1DM].[AliasCategoria - Copia]" caption="AliasCategoria - Copia" attribute="1" defaultMemberUniqueName="[cambio_equipos 1DM].[AliasCategoria - Copia].[All]" allUniqueName="[cambio_equipos 1DM].[AliasCategoria - Copia].[All]" dimensionUniqueName="[cambio_equipos 1DM]" displayFolder="" count="0" memberValueDatatype="130" unbalanced="0"/>
    <cacheHierarchy uniqueName="[cambio_equipos 1DM].[NombreFase]" caption="NombreFase" attribute="1" defaultMemberUniqueName="[cambio_equipos 1DM].[NombreFase].[All]" allUniqueName="[cambio_equipos 1DM].[NombreFase].[All]" dimensionUniqueName="[cambio_equipos 1DM]" displayFolder="" count="0" memberValueDatatype="130" unbalanced="0"/>
    <cacheHierarchy uniqueName="[cambio_equipos 1DM].[temporada]" caption="temporada" attribute="1" defaultMemberUniqueName="[cambio_equipos 1DM].[temporada].[All]" allUniqueName="[cambio_equipos 1DM].[temporada].[All]" dimensionUniqueName="[cambio_equipos 1DM]" displayFolder="" count="0" memberValueDatatype="20" unbalanced="0"/>
    <cacheHierarchy uniqueName="[cambio_equipos 1DM].[CodClub]" caption="CodClub" attribute="1" defaultMemberUniqueName="[cambio_equipos 1DM].[CodClub].[All]" allUniqueName="[cambio_equipos 1DM].[CodClub].[All]" dimensionUniqueName="[cambio_equipos 1DM]" displayFolder="" count="0" memberValueDatatype="130" unbalanced="0"/>
    <cacheHierarchy uniqueName="[cambio_equipos FEB FEM Y 1DF].[CodEquipo]" caption="CodEquipo" attribute="1" defaultMemberUniqueName="[cambio_equipos FEB FEM Y 1DF].[CodEquipo].[All]" allUniqueName="[cambio_equipos FEB FEM Y 1DF].[CodEquipo].[All]" dimensionUniqueName="[cambio_equipos FEB FEM Y 1DF]" displayFolder="" count="0" memberValueDatatype="130" unbalanced="0"/>
    <cacheHierarchy uniqueName="[cambio_equipos FEB FEM Y 1DF].[Nombre]" caption="Nombre" attribute="1" defaultMemberUniqueName="[cambio_equipos FEB FEM Y 1DF].[Nombre].[All]" allUniqueName="[cambio_equipos FEB FEM Y 1DF].[Nombre].[All]" dimensionUniqueName="[cambio_equipos FEB FEM Y 1DF]" displayFolder="" count="0" memberValueDatatype="130" unbalanced="0"/>
    <cacheHierarchy uniqueName="[cambio_equipos FEB FEM Y 1DF].[club]" caption="club" attribute="1" defaultMemberUniqueName="[cambio_equipos FEB FEM Y 1DF].[club].[All]" allUniqueName="[cambio_equipos FEB FEM Y 1DF].[club].[All]" dimensionUniqueName="[cambio_equipos FEB FEM Y 1DF]" displayFolder="" count="0" memberValueDatatype="130" unbalanced="0"/>
    <cacheHierarchy uniqueName="[cambio_equipos FEB FEM Y 1DF].[provincia]" caption="provincia" attribute="1" defaultMemberUniqueName="[cambio_equipos FEB FEM Y 1DF].[provincia].[All]" allUniqueName="[cambio_equipos FEB FEM Y 1DF].[provincia].[All]" dimensionUniqueName="[cambio_equipos FEB FEM Y 1DF]" displayFolder="" count="0" memberValueDatatype="130" unbalanced="0"/>
    <cacheHierarchy uniqueName="[cambio_equipos FEB FEM Y 1DF].[Mail]" caption="Mail" attribute="1" defaultMemberUniqueName="[cambio_equipos FEB FEM Y 1DF].[Mail].[All]" allUniqueName="[cambio_equipos FEB FEM Y 1DF].[Mail].[All]" dimensionUniqueName="[cambio_equipos FEB FEM Y 1DF]" displayFolder="" count="0" memberValueDatatype="130" unbalanced="0"/>
    <cacheHierarchy uniqueName="[cambio_equipos FEB FEM Y 1DF].[AliasCategoria]" caption="AliasCategoria" attribute="1" defaultMemberUniqueName="[cambio_equipos FEB FEM Y 1DF].[AliasCategoria].[All]" allUniqueName="[cambio_equipos FEB FEM Y 1DF].[AliasCategoria].[All]" dimensionUniqueName="[cambio_equipos FEB FEM Y 1DF]" displayFolder="" count="0" memberValueDatatype="130" unbalanced="0"/>
    <cacheHierarchy uniqueName="[cambio_equipos FEB FEM Y 1DF].[AliasCategoria - Copia]" caption="AliasCategoria - Copia" attribute="1" defaultMemberUniqueName="[cambio_equipos FEB FEM Y 1DF].[AliasCategoria - Copia].[All]" allUniqueName="[cambio_equipos FEB FEM Y 1DF].[AliasCategoria - Copia].[All]" dimensionUniqueName="[cambio_equipos FEB FEM Y 1DF]" displayFolder="" count="0" memberValueDatatype="130" unbalanced="0"/>
    <cacheHierarchy uniqueName="[cambio_equipos FEB FEM Y 1DF].[NombreFase]" caption="NombreFase" attribute="1" defaultMemberUniqueName="[cambio_equipos FEB FEM Y 1DF].[NombreFase].[All]" allUniqueName="[cambio_equipos FEB FEM Y 1DF].[NombreFase].[All]" dimensionUniqueName="[cambio_equipos FEB FEM Y 1DF]" displayFolder="" count="0" memberValueDatatype="130" unbalanced="0"/>
    <cacheHierarchy uniqueName="[cambio_equipos FEB FEM Y 1DF].[temporada]" caption="temporada" attribute="1" defaultMemberUniqueName="[cambio_equipos FEB FEM Y 1DF].[temporada].[All]" allUniqueName="[cambio_equipos FEB FEM Y 1DF].[temporada].[All]" dimensionUniqueName="[cambio_equipos FEB FEM Y 1DF]" displayFolder="" count="0" memberValueDatatype="20" unbalanced="0"/>
    <cacheHierarchy uniqueName="[cambio_equipos FEB FEM Y 1DF].[CodClub]" caption="CodClub" attribute="1" defaultMemberUniqueName="[cambio_equipos FEB FEM Y 1DF].[CodClub].[All]" allUniqueName="[cambio_equipos FEB FEM Y 1DF].[CodClub].[All]" dimensionUniqueName="[cambio_equipos FEB FEM Y 1DF]" displayFolder="" count="0" memberValueDatatype="130" unbalanced="0"/>
    <cacheHierarchy uniqueName="[cambio_equipos SR M AUT].[CodEquipo]" caption="CodEquipo" attribute="1" defaultMemberUniqueName="[cambio_equipos SR M AUT].[CodEquipo].[All]" allUniqueName="[cambio_equipos SR M AUT].[CodEquipo].[All]" dimensionUniqueName="[cambio_equipos SR M AUT]" displayFolder="" count="0" memberValueDatatype="130" unbalanced="0"/>
    <cacheHierarchy uniqueName="[cambio_equipos SR M AUT].[Nombre]" caption="Nombre" attribute="1" defaultMemberUniqueName="[cambio_equipos SR M AUT].[Nombre].[All]" allUniqueName="[cambio_equipos SR M AUT].[Nombre].[All]" dimensionUniqueName="[cambio_equipos SR M AUT]" displayFolder="" count="0" memberValueDatatype="130" unbalanced="0"/>
    <cacheHierarchy uniqueName="[cambio_equipos SR M AUT].[club]" caption="club" attribute="1" defaultMemberUniqueName="[cambio_equipos SR M AUT].[club].[All]" allUniqueName="[cambio_equipos SR M AUT].[club].[All]" dimensionUniqueName="[cambio_equipos SR M AUT]" displayFolder="" count="0" memberValueDatatype="130" unbalanced="0"/>
    <cacheHierarchy uniqueName="[cambio_equipos SR M AUT].[provincia]" caption="provincia" attribute="1" defaultMemberUniqueName="[cambio_equipos SR M AUT].[provincia].[All]" allUniqueName="[cambio_equipos SR M AUT].[provincia].[All]" dimensionUniqueName="[cambio_equipos SR M AUT]" displayFolder="" count="0" memberValueDatatype="130" unbalanced="0"/>
    <cacheHierarchy uniqueName="[cambio_equipos SR M AUT].[Mail]" caption="Mail" attribute="1" defaultMemberUniqueName="[cambio_equipos SR M AUT].[Mail].[All]" allUniqueName="[cambio_equipos SR M AUT].[Mail].[All]" dimensionUniqueName="[cambio_equipos SR M AUT]" displayFolder="" count="0" memberValueDatatype="130" unbalanced="0"/>
    <cacheHierarchy uniqueName="[cambio_equipos SR M AUT].[AliasCategoria]" caption="AliasCategoria" attribute="1" defaultMemberUniqueName="[cambio_equipos SR M AUT].[AliasCategoria].[All]" allUniqueName="[cambio_equipos SR M AUT].[AliasCategoria].[All]" dimensionUniqueName="[cambio_equipos SR M AUT]" displayFolder="" count="0" memberValueDatatype="130" unbalanced="0"/>
    <cacheHierarchy uniqueName="[cambio_equipos SR M AUT].[AliasCategoria - Copia]" caption="AliasCategoria - Copia" attribute="1" defaultMemberUniqueName="[cambio_equipos SR M AUT].[AliasCategoria - Copia].[All]" allUniqueName="[cambio_equipos SR M AUT].[AliasCategoria - Copia].[All]" dimensionUniqueName="[cambio_equipos SR M AUT]" displayFolder="" count="0" memberValueDatatype="130" unbalanced="0"/>
    <cacheHierarchy uniqueName="[cambio_equipos SR M AUT].[NombreFase]" caption="NombreFase" attribute="1" defaultMemberUniqueName="[cambio_equipos SR M AUT].[NombreFase].[All]" allUniqueName="[cambio_equipos SR M AUT].[NombreFase].[All]" dimensionUniqueName="[cambio_equipos SR M AUT]" displayFolder="" count="0" memberValueDatatype="130" unbalanced="0"/>
    <cacheHierarchy uniqueName="[cambio_equipos SR M AUT].[temporada]" caption="temporada" attribute="1" defaultMemberUniqueName="[cambio_equipos SR M AUT].[temporada].[All]" allUniqueName="[cambio_equipos SR M AUT].[temporada].[All]" dimensionUniqueName="[cambio_equipos SR M AUT]" displayFolder="" count="0" memberValueDatatype="20" unbalanced="0"/>
    <cacheHierarchy uniqueName="[cambio_equipos SR M AUT].[CodClub]" caption="CodClub" attribute="1" defaultMemberUniqueName="[cambio_equipos SR M AUT].[CodClub].[All]" allUniqueName="[cambio_equipos SR M AUT].[CodClub].[All]" dimensionUniqueName="[cambio_equipos SR M AUT]" displayFolder="" count="0" memberValueDatatype="130" unbalanced="0"/>
    <cacheHierarchy uniqueName="[cambio_equipos SR M PREF].[CodEquipo]" caption="CodEquipo" attribute="1" defaultMemberUniqueName="[cambio_equipos SR M PREF].[CodEquipo].[All]" allUniqueName="[cambio_equipos SR M PREF].[CodEquipo].[All]" dimensionUniqueName="[cambio_equipos SR M PREF]" displayFolder="" count="0" memberValueDatatype="130" unbalanced="0"/>
    <cacheHierarchy uniqueName="[cambio_equipos SR M PREF].[Nombre]" caption="Nombre" attribute="1" defaultMemberUniqueName="[cambio_equipos SR M PREF].[Nombre].[All]" allUniqueName="[cambio_equipos SR M PREF].[Nombre].[All]" dimensionUniqueName="[cambio_equipos SR M PREF]" displayFolder="" count="0" memberValueDatatype="130" unbalanced="0"/>
    <cacheHierarchy uniqueName="[cambio_equipos SR M PREF].[club]" caption="club" attribute="1" defaultMemberUniqueName="[cambio_equipos SR M PREF].[club].[All]" allUniqueName="[cambio_equipos SR M PREF].[club].[All]" dimensionUniqueName="[cambio_equipos SR M PREF]" displayFolder="" count="2" memberValueDatatype="130" unbalanced="0">
      <fieldsUsage count="2">
        <fieldUsage x="-1"/>
        <fieldUsage x="0"/>
      </fieldsUsage>
    </cacheHierarchy>
    <cacheHierarchy uniqueName="[cambio_equipos SR M PREF].[provincia]" caption="provincia" attribute="1" defaultMemberUniqueName="[cambio_equipos SR M PREF].[provincia].[All]" allUniqueName="[cambio_equipos SR M PREF].[provincia].[All]" dimensionUniqueName="[cambio_equipos SR M PREF]" displayFolder="" count="0" memberValueDatatype="130" unbalanced="0"/>
    <cacheHierarchy uniqueName="[cambio_equipos SR M PREF].[Mail]" caption="Mail" attribute="1" defaultMemberUniqueName="[cambio_equipos SR M PREF].[Mail].[All]" allUniqueName="[cambio_equipos SR M PREF].[Mail].[All]" dimensionUniqueName="[cambio_equipos SR M PREF]" displayFolder="" count="0" memberValueDatatype="130" unbalanced="0"/>
    <cacheHierarchy uniqueName="[cambio_equipos SR M PREF].[AliasCategoria]" caption="AliasCategoria" attribute="1" defaultMemberUniqueName="[cambio_equipos SR M PREF].[AliasCategoria].[All]" allUniqueName="[cambio_equipos SR M PREF].[AliasCategoria].[All]" dimensionUniqueName="[cambio_equipos SR M PREF]" displayFolder="" count="0" memberValueDatatype="130" unbalanced="0"/>
    <cacheHierarchy uniqueName="[cambio_equipos SR M PREF].[AliasCategoria - Copia]" caption="AliasCategoria - Copia" attribute="1" defaultMemberUniqueName="[cambio_equipos SR M PREF].[AliasCategoria - Copia].[All]" allUniqueName="[cambio_equipos SR M PREF].[AliasCategoria - Copia].[All]" dimensionUniqueName="[cambio_equipos SR M PREF]" displayFolder="" count="0" memberValueDatatype="130" unbalanced="0"/>
    <cacheHierarchy uniqueName="[cambio_equipos SR M PREF].[NombreFase]" caption="NombreFase" attribute="1" defaultMemberUniqueName="[cambio_equipos SR M PREF].[NombreFase].[All]" allUniqueName="[cambio_equipos SR M PREF].[NombreFase].[All]" dimensionUniqueName="[cambio_equipos SR M PREF]" displayFolder="" count="0" memberValueDatatype="130" unbalanced="0"/>
    <cacheHierarchy uniqueName="[cambio_equipos SR M PREF].[temporada]" caption="temporada" attribute="1" defaultMemberUniqueName="[cambio_equipos SR M PREF].[temporada].[All]" allUniqueName="[cambio_equipos SR M PREF].[temporada].[All]" dimensionUniqueName="[cambio_equipos SR M PREF]" displayFolder="" count="0" memberValueDatatype="20" unbalanced="0"/>
    <cacheHierarchy uniqueName="[cambio_equipos SR M PREF].[CodClub]" caption="CodClub" attribute="1" defaultMemberUniqueName="[cambio_equipos SR M PREF].[CodClub].[All]" allUniqueName="[cambio_equipos SR M PREF].[CodClub].[All]" dimensionUniqueName="[cambio_equipos SR M PREF]" displayFolder="" count="0" memberValueDatatype="130" unbalanced="0"/>
    <cacheHierarchy uniqueName="[Measures].[__XL_Count cambio_equipos]" caption="__XL_Count cambio_equipos" measure="1" displayFolder="" measureGroup="cambio_equipos" count="0" hidden="1"/>
    <cacheHierarchy uniqueName="[Measures].[__XL_Count cambio_equipos SR M AUT]" caption="__XL_Count cambio_equipos SR M AUT" measure="1" displayFolder="" measureGroup="cambio_equipos SR M AUT" count="0" hidden="1"/>
    <cacheHierarchy uniqueName="[Measures].[__XL_Count cambio_equipos SR M PREF]" caption="__XL_Count cambio_equipos SR M PREF" measure="1" displayFolder="" measureGroup="cambio_equipos SR M PREF" count="0" hidden="1"/>
    <cacheHierarchy uniqueName="[Measures].[__XL_Count cambio_equipos 1DM]" caption="__XL_Count cambio_equipos 1DM" measure="1" displayFolder="" measureGroup="cambio_equipos 1DM" count="0" hidden="1"/>
    <cacheHierarchy uniqueName="[Measures].[__XL_Count cambio_equipos FEB FEM Y 1DF]" caption="__XL_Count cambio_equipos FEB FEM Y 1DF" measure="1" displayFolder="" measureGroup="cambio_equipos FEB FEM Y 1DF" count="0" hidden="1"/>
    <cacheHierarchy uniqueName="[Measures].[__No hay medidas definidas]" caption="__No hay medidas definidas" measure="1" displayFolder="" count="0" hidden="1"/>
    <cacheHierarchy uniqueName="[Measures].[Recuento de CodClub]" caption="Recuento de CodClub" measure="1" displayFolder="" measureGroup="cambio_equipos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9"/>
        </ext>
      </extLst>
    </cacheHierarchy>
  </cacheHierarchies>
  <kpis count="0"/>
  <dimensions count="6">
    <dimension name="cambio_equipos" uniqueName="[cambio_equipos]" caption="cambio_equipos"/>
    <dimension name="cambio_equipos 1DM" uniqueName="[cambio_equipos 1DM]" caption="cambio_equipos 1DM"/>
    <dimension name="cambio_equipos FEB FEM Y 1DF" uniqueName="[cambio_equipos FEB FEM Y 1DF]" caption="cambio_equipos FEB FEM Y 1DF"/>
    <dimension name="cambio_equipos SR M AUT" uniqueName="[cambio_equipos SR M AUT]" caption="cambio_equipos SR M AUT"/>
    <dimension name="cambio_equipos SR M PREF" uniqueName="[cambio_equipos SR M PREF]" caption="cambio_equipos SR M PREF"/>
    <dimension measure="1" name="Measures" uniqueName="[Measures]" caption="Measures"/>
  </dimensions>
  <measureGroups count="5">
    <measureGroup name="cambio_equipos" caption="cambio_equipos"/>
    <measureGroup name="cambio_equipos 1DM" caption="cambio_equipos 1DM"/>
    <measureGroup name="cambio_equipos FEB FEM Y 1DF" caption="cambio_equipos FEB FEM Y 1DF"/>
    <measureGroup name="cambio_equipos SR M AUT" caption="cambio_equipos SR M AUT"/>
    <measureGroup name="cambio_equipos SR M PREF" caption="cambio_equipos SR M PREF"/>
  </measureGroups>
  <maps count="9">
    <map measureGroup="0" dimension="0"/>
    <map measureGroup="0" dimension="1"/>
    <map measureGroup="0" dimension="2"/>
    <map measureGroup="0" dimension="3"/>
    <map measureGroup="0" dimension="4"/>
    <map measureGroup="1" dimension="1"/>
    <map measureGroup="2" dimension="2"/>
    <map measureGroup="3" dimension="3"/>
    <map measureGroup="4" dimension="4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Victor Salvador" refreshedDate="45779.570190972219" backgroundQuery="1" createdVersion="8" refreshedVersion="8" minRefreshableVersion="3" recordCount="0" supportSubquery="1" supportAdvancedDrill="1" xr:uid="{C72260CA-3D25-4B97-9AA0-EE3566B63E5B}">
  <cacheSource type="external" connectionId="6"/>
  <cacheFields count="3">
    <cacheField name="[cambio_equipos FEB FEM Y 1DF].[club].[club]" caption="club" numFmtId="0" hierarchy="22" level="1">
      <sharedItems count="7">
        <s v="BASQUET L´HORTA GODELLA"/>
        <s v="CLARET-BENIMACLET"/>
        <s v="CLUB DE BASQUET TERRA L´ALFAS DEL PI"/>
        <s v="CLUB NOU BASQUET PATERNA"/>
        <s v="NOU BASQUET FEMENI CASTELLO"/>
        <s v="VALENCIA B.C."/>
        <s v="VILA-REAL BASQUET CLUB"/>
      </sharedItems>
    </cacheField>
    <cacheField name="[Measures].[Recuento de CodClub]" caption="Recuento de CodClub" numFmtId="0" hierarchy="56" level="32767"/>
    <cacheField name="[cambio_equipos].[AliasCategoria].[AliasCategoria]" caption="AliasCategoria" numFmtId="0" hierarchy="5" level="1">
      <sharedItems count="21">
        <s v="ACB"/>
        <s v="ALE FEM"/>
        <s v="ALE MASC"/>
        <s v="BENJ FEM"/>
        <s v="BENJ MX"/>
        <s v="CAD FEM"/>
        <s v="CAD MAS"/>
        <s v="Cto. 1ª División Femenina"/>
        <s v="INF FEM"/>
        <s v="INF MAS"/>
        <s v="JR FEM"/>
        <s v="JR MASC"/>
        <s v="L.F.-2"/>
        <s v="LF CH"/>
        <s v="PRE-INF FEM"/>
        <s v="Pre-infantil Masculino IR"/>
        <s v="SEGUNDA"/>
        <s v="SR FEM"/>
        <s v="SR M AUT"/>
        <s v="SR M PREF"/>
        <s v="TERCERA"/>
      </sharedItems>
    </cacheField>
  </cacheFields>
  <cacheHierarchies count="57">
    <cacheHierarchy uniqueName="[cambio_equipos].[CodEquipo]" caption="CodEquipo" attribute="1" defaultMemberUniqueName="[cambio_equipos].[CodEquipo].[All]" allUniqueName="[cambio_equipos].[CodEquipo].[All]" dimensionUniqueName="[cambio_equipos]" displayFolder="" count="0" memberValueDatatype="130" unbalanced="0"/>
    <cacheHierarchy uniqueName="[cambio_equipos].[Nombre]" caption="Nombre" attribute="1" defaultMemberUniqueName="[cambio_equipos].[Nombre].[All]" allUniqueName="[cambio_equipos].[Nombre].[All]" dimensionUniqueName="[cambio_equipos]" displayFolder="" count="0" memberValueDatatype="130" unbalanced="0"/>
    <cacheHierarchy uniqueName="[cambio_equipos].[club]" caption="club" attribute="1" defaultMemberUniqueName="[cambio_equipos].[club].[All]" allUniqueName="[cambio_equipos].[club].[All]" dimensionUniqueName="[cambio_equipos]" displayFolder="" count="0" memberValueDatatype="130" unbalanced="0"/>
    <cacheHierarchy uniqueName="[cambio_equipos].[provincia]" caption="provincia" attribute="1" defaultMemberUniqueName="[cambio_equipos].[provincia].[All]" allUniqueName="[cambio_equipos].[provincia].[All]" dimensionUniqueName="[cambio_equipos]" displayFolder="" count="0" memberValueDatatype="130" unbalanced="0"/>
    <cacheHierarchy uniqueName="[cambio_equipos].[Mail]" caption="Mail" attribute="1" defaultMemberUniqueName="[cambio_equipos].[Mail].[All]" allUniqueName="[cambio_equipos].[Mail].[All]" dimensionUniqueName="[cambio_equipos]" displayFolder="" count="0" memberValueDatatype="130" unbalanced="0"/>
    <cacheHierarchy uniqueName="[cambio_equipos].[AliasCategoria]" caption="AliasCategoria" attribute="1" defaultMemberUniqueName="[cambio_equipos].[AliasCategoria].[All]" allUniqueName="[cambio_equipos].[AliasCategoria].[All]" dimensionUniqueName="[cambio_equipos]" displayFolder="" count="2" memberValueDatatype="130" unbalanced="0">
      <fieldsUsage count="2">
        <fieldUsage x="-1"/>
        <fieldUsage x="2"/>
      </fieldsUsage>
    </cacheHierarchy>
    <cacheHierarchy uniqueName="[cambio_equipos].[AliasCategoria - Copia]" caption="AliasCategoria - Copia" attribute="1" defaultMemberUniqueName="[cambio_equipos].[AliasCategoria - Copia].[All]" allUniqueName="[cambio_equipos].[AliasCategoria - Copia].[All]" dimensionUniqueName="[cambio_equipos]" displayFolder="" count="0" memberValueDatatype="130" unbalanced="0"/>
    <cacheHierarchy uniqueName="[cambio_equipos].[NombreFase]" caption="NombreFase" attribute="1" defaultMemberUniqueName="[cambio_equipos].[NombreFase].[All]" allUniqueName="[cambio_equipos].[NombreFase].[All]" dimensionUniqueName="[cambio_equipos]" displayFolder="" count="0" memberValueDatatype="130" unbalanced="0"/>
    <cacheHierarchy uniqueName="[cambio_equipos].[temporada]" caption="temporada" attribute="1" defaultMemberUniqueName="[cambio_equipos].[temporada].[All]" allUniqueName="[cambio_equipos].[temporada].[All]" dimensionUniqueName="[cambio_equipos]" displayFolder="" count="0" memberValueDatatype="20" unbalanced="0"/>
    <cacheHierarchy uniqueName="[cambio_equipos].[CodClub]" caption="CodClub" attribute="1" defaultMemberUniqueName="[cambio_equipos].[CodClub].[All]" allUniqueName="[cambio_equipos].[CodClub].[All]" dimensionUniqueName="[cambio_equipos]" displayFolder="" count="0" memberValueDatatype="130" unbalanced="0"/>
    <cacheHierarchy uniqueName="[cambio_equipos 1DM].[CodEquipo]" caption="CodEquipo" attribute="1" defaultMemberUniqueName="[cambio_equipos 1DM].[CodEquipo].[All]" allUniqueName="[cambio_equipos 1DM].[CodEquipo].[All]" dimensionUniqueName="[cambio_equipos 1DM]" displayFolder="" count="0" memberValueDatatype="130" unbalanced="0"/>
    <cacheHierarchy uniqueName="[cambio_equipos 1DM].[Nombre]" caption="Nombre" attribute="1" defaultMemberUniqueName="[cambio_equipos 1DM].[Nombre].[All]" allUniqueName="[cambio_equipos 1DM].[Nombre].[All]" dimensionUniqueName="[cambio_equipos 1DM]" displayFolder="" count="0" memberValueDatatype="130" unbalanced="0"/>
    <cacheHierarchy uniqueName="[cambio_equipos 1DM].[club]" caption="club" attribute="1" defaultMemberUniqueName="[cambio_equipos 1DM].[club].[All]" allUniqueName="[cambio_equipos 1DM].[club].[All]" dimensionUniqueName="[cambio_equipos 1DM]" displayFolder="" count="0" memberValueDatatype="130" unbalanced="0"/>
    <cacheHierarchy uniqueName="[cambio_equipos 1DM].[provincia]" caption="provincia" attribute="1" defaultMemberUniqueName="[cambio_equipos 1DM].[provincia].[All]" allUniqueName="[cambio_equipos 1DM].[provincia].[All]" dimensionUniqueName="[cambio_equipos 1DM]" displayFolder="" count="0" memberValueDatatype="130" unbalanced="0"/>
    <cacheHierarchy uniqueName="[cambio_equipos 1DM].[Mail]" caption="Mail" attribute="1" defaultMemberUniqueName="[cambio_equipos 1DM].[Mail].[All]" allUniqueName="[cambio_equipos 1DM].[Mail].[All]" dimensionUniqueName="[cambio_equipos 1DM]" displayFolder="" count="0" memberValueDatatype="130" unbalanced="0"/>
    <cacheHierarchy uniqueName="[cambio_equipos 1DM].[AliasCategoria]" caption="AliasCategoria" attribute="1" defaultMemberUniqueName="[cambio_equipos 1DM].[AliasCategoria].[All]" allUniqueName="[cambio_equipos 1DM].[AliasCategoria].[All]" dimensionUniqueName="[cambio_equipos 1DM]" displayFolder="" count="0" memberValueDatatype="130" unbalanced="0"/>
    <cacheHierarchy uniqueName="[cambio_equipos 1DM].[AliasCategoria - Copia]" caption="AliasCategoria - Copia" attribute="1" defaultMemberUniqueName="[cambio_equipos 1DM].[AliasCategoria - Copia].[All]" allUniqueName="[cambio_equipos 1DM].[AliasCategoria - Copia].[All]" dimensionUniqueName="[cambio_equipos 1DM]" displayFolder="" count="0" memberValueDatatype="130" unbalanced="0"/>
    <cacheHierarchy uniqueName="[cambio_equipos 1DM].[NombreFase]" caption="NombreFase" attribute="1" defaultMemberUniqueName="[cambio_equipos 1DM].[NombreFase].[All]" allUniqueName="[cambio_equipos 1DM].[NombreFase].[All]" dimensionUniqueName="[cambio_equipos 1DM]" displayFolder="" count="0" memberValueDatatype="130" unbalanced="0"/>
    <cacheHierarchy uniqueName="[cambio_equipos 1DM].[temporada]" caption="temporada" attribute="1" defaultMemberUniqueName="[cambio_equipos 1DM].[temporada].[All]" allUniqueName="[cambio_equipos 1DM].[temporada].[All]" dimensionUniqueName="[cambio_equipos 1DM]" displayFolder="" count="0" memberValueDatatype="20" unbalanced="0"/>
    <cacheHierarchy uniqueName="[cambio_equipos 1DM].[CodClub]" caption="CodClub" attribute="1" defaultMemberUniqueName="[cambio_equipos 1DM].[CodClub].[All]" allUniqueName="[cambio_equipos 1DM].[CodClub].[All]" dimensionUniqueName="[cambio_equipos 1DM]" displayFolder="" count="0" memberValueDatatype="130" unbalanced="0"/>
    <cacheHierarchy uniqueName="[cambio_equipos FEB FEM Y 1DF].[CodEquipo]" caption="CodEquipo" attribute="1" defaultMemberUniqueName="[cambio_equipos FEB FEM Y 1DF].[CodEquipo].[All]" allUniqueName="[cambio_equipos FEB FEM Y 1DF].[CodEquipo].[All]" dimensionUniqueName="[cambio_equipos FEB FEM Y 1DF]" displayFolder="" count="0" memberValueDatatype="130" unbalanced="0"/>
    <cacheHierarchy uniqueName="[cambio_equipos FEB FEM Y 1DF].[Nombre]" caption="Nombre" attribute="1" defaultMemberUniqueName="[cambio_equipos FEB FEM Y 1DF].[Nombre].[All]" allUniqueName="[cambio_equipos FEB FEM Y 1DF].[Nombre].[All]" dimensionUniqueName="[cambio_equipos FEB FEM Y 1DF]" displayFolder="" count="0" memberValueDatatype="130" unbalanced="0"/>
    <cacheHierarchy uniqueName="[cambio_equipos FEB FEM Y 1DF].[club]" caption="club" attribute="1" defaultMemberUniqueName="[cambio_equipos FEB FEM Y 1DF].[club].[All]" allUniqueName="[cambio_equipos FEB FEM Y 1DF].[club].[All]" dimensionUniqueName="[cambio_equipos FEB FEM Y 1DF]" displayFolder="" count="2" memberValueDatatype="130" unbalanced="0">
      <fieldsUsage count="2">
        <fieldUsage x="-1"/>
        <fieldUsage x="0"/>
      </fieldsUsage>
    </cacheHierarchy>
    <cacheHierarchy uniqueName="[cambio_equipos FEB FEM Y 1DF].[provincia]" caption="provincia" attribute="1" defaultMemberUniqueName="[cambio_equipos FEB FEM Y 1DF].[provincia].[All]" allUniqueName="[cambio_equipos FEB FEM Y 1DF].[provincia].[All]" dimensionUniqueName="[cambio_equipos FEB FEM Y 1DF]" displayFolder="" count="0" memberValueDatatype="130" unbalanced="0"/>
    <cacheHierarchy uniqueName="[cambio_equipos FEB FEM Y 1DF].[Mail]" caption="Mail" attribute="1" defaultMemberUniqueName="[cambio_equipos FEB FEM Y 1DF].[Mail].[All]" allUniqueName="[cambio_equipos FEB FEM Y 1DF].[Mail].[All]" dimensionUniqueName="[cambio_equipos FEB FEM Y 1DF]" displayFolder="" count="0" memberValueDatatype="130" unbalanced="0"/>
    <cacheHierarchy uniqueName="[cambio_equipos FEB FEM Y 1DF].[AliasCategoria]" caption="AliasCategoria" attribute="1" defaultMemberUniqueName="[cambio_equipos FEB FEM Y 1DF].[AliasCategoria].[All]" allUniqueName="[cambio_equipos FEB FEM Y 1DF].[AliasCategoria].[All]" dimensionUniqueName="[cambio_equipos FEB FEM Y 1DF]" displayFolder="" count="0" memberValueDatatype="130" unbalanced="0"/>
    <cacheHierarchy uniqueName="[cambio_equipos FEB FEM Y 1DF].[AliasCategoria - Copia]" caption="AliasCategoria - Copia" attribute="1" defaultMemberUniqueName="[cambio_equipos FEB FEM Y 1DF].[AliasCategoria - Copia].[All]" allUniqueName="[cambio_equipos FEB FEM Y 1DF].[AliasCategoria - Copia].[All]" dimensionUniqueName="[cambio_equipos FEB FEM Y 1DF]" displayFolder="" count="0" memberValueDatatype="130" unbalanced="0"/>
    <cacheHierarchy uniqueName="[cambio_equipos FEB FEM Y 1DF].[NombreFase]" caption="NombreFase" attribute="1" defaultMemberUniqueName="[cambio_equipos FEB FEM Y 1DF].[NombreFase].[All]" allUniqueName="[cambio_equipos FEB FEM Y 1DF].[NombreFase].[All]" dimensionUniqueName="[cambio_equipos FEB FEM Y 1DF]" displayFolder="" count="0" memberValueDatatype="130" unbalanced="0"/>
    <cacheHierarchy uniqueName="[cambio_equipos FEB FEM Y 1DF].[temporada]" caption="temporada" attribute="1" defaultMemberUniqueName="[cambio_equipos FEB FEM Y 1DF].[temporada].[All]" allUniqueName="[cambio_equipos FEB FEM Y 1DF].[temporada].[All]" dimensionUniqueName="[cambio_equipos FEB FEM Y 1DF]" displayFolder="" count="0" memberValueDatatype="20" unbalanced="0"/>
    <cacheHierarchy uniqueName="[cambio_equipos FEB FEM Y 1DF].[CodClub]" caption="CodClub" attribute="1" defaultMemberUniqueName="[cambio_equipos FEB FEM Y 1DF].[CodClub].[All]" allUniqueName="[cambio_equipos FEB FEM Y 1DF].[CodClub].[All]" dimensionUniqueName="[cambio_equipos FEB FEM Y 1DF]" displayFolder="" count="0" memberValueDatatype="130" unbalanced="0"/>
    <cacheHierarchy uniqueName="[cambio_equipos SR M AUT].[CodEquipo]" caption="CodEquipo" attribute="1" defaultMemberUniqueName="[cambio_equipos SR M AUT].[CodEquipo].[All]" allUniqueName="[cambio_equipos SR M AUT].[CodEquipo].[All]" dimensionUniqueName="[cambio_equipos SR M AUT]" displayFolder="" count="0" memberValueDatatype="130" unbalanced="0"/>
    <cacheHierarchy uniqueName="[cambio_equipos SR M AUT].[Nombre]" caption="Nombre" attribute="1" defaultMemberUniqueName="[cambio_equipos SR M AUT].[Nombre].[All]" allUniqueName="[cambio_equipos SR M AUT].[Nombre].[All]" dimensionUniqueName="[cambio_equipos SR M AUT]" displayFolder="" count="0" memberValueDatatype="130" unbalanced="0"/>
    <cacheHierarchy uniqueName="[cambio_equipos SR M AUT].[club]" caption="club" attribute="1" defaultMemberUniqueName="[cambio_equipos SR M AUT].[club].[All]" allUniqueName="[cambio_equipos SR M AUT].[club].[All]" dimensionUniqueName="[cambio_equipos SR M AUT]" displayFolder="" count="0" memberValueDatatype="130" unbalanced="0"/>
    <cacheHierarchy uniqueName="[cambio_equipos SR M AUT].[provincia]" caption="provincia" attribute="1" defaultMemberUniqueName="[cambio_equipos SR M AUT].[provincia].[All]" allUniqueName="[cambio_equipos SR M AUT].[provincia].[All]" dimensionUniqueName="[cambio_equipos SR M AUT]" displayFolder="" count="0" memberValueDatatype="130" unbalanced="0"/>
    <cacheHierarchy uniqueName="[cambio_equipos SR M AUT].[Mail]" caption="Mail" attribute="1" defaultMemberUniqueName="[cambio_equipos SR M AUT].[Mail].[All]" allUniqueName="[cambio_equipos SR M AUT].[Mail].[All]" dimensionUniqueName="[cambio_equipos SR M AUT]" displayFolder="" count="0" memberValueDatatype="130" unbalanced="0"/>
    <cacheHierarchy uniqueName="[cambio_equipos SR M AUT].[AliasCategoria]" caption="AliasCategoria" attribute="1" defaultMemberUniqueName="[cambio_equipos SR M AUT].[AliasCategoria].[All]" allUniqueName="[cambio_equipos SR M AUT].[AliasCategoria].[All]" dimensionUniqueName="[cambio_equipos SR M AUT]" displayFolder="" count="0" memberValueDatatype="130" unbalanced="0"/>
    <cacheHierarchy uniqueName="[cambio_equipos SR M AUT].[AliasCategoria - Copia]" caption="AliasCategoria - Copia" attribute="1" defaultMemberUniqueName="[cambio_equipos SR M AUT].[AliasCategoria - Copia].[All]" allUniqueName="[cambio_equipos SR M AUT].[AliasCategoria - Copia].[All]" dimensionUniqueName="[cambio_equipos SR M AUT]" displayFolder="" count="0" memberValueDatatype="130" unbalanced="0"/>
    <cacheHierarchy uniqueName="[cambio_equipos SR M AUT].[NombreFase]" caption="NombreFase" attribute="1" defaultMemberUniqueName="[cambio_equipos SR M AUT].[NombreFase].[All]" allUniqueName="[cambio_equipos SR M AUT].[NombreFase].[All]" dimensionUniqueName="[cambio_equipos SR M AUT]" displayFolder="" count="0" memberValueDatatype="130" unbalanced="0"/>
    <cacheHierarchy uniqueName="[cambio_equipos SR M AUT].[temporada]" caption="temporada" attribute="1" defaultMemberUniqueName="[cambio_equipos SR M AUT].[temporada].[All]" allUniqueName="[cambio_equipos SR M AUT].[temporada].[All]" dimensionUniqueName="[cambio_equipos SR M AUT]" displayFolder="" count="0" memberValueDatatype="20" unbalanced="0"/>
    <cacheHierarchy uniqueName="[cambio_equipos SR M AUT].[CodClub]" caption="CodClub" attribute="1" defaultMemberUniqueName="[cambio_equipos SR M AUT].[CodClub].[All]" allUniqueName="[cambio_equipos SR M AUT].[CodClub].[All]" dimensionUniqueName="[cambio_equipos SR M AUT]" displayFolder="" count="0" memberValueDatatype="130" unbalanced="0"/>
    <cacheHierarchy uniqueName="[cambio_equipos SR M PREF].[CodEquipo]" caption="CodEquipo" attribute="1" defaultMemberUniqueName="[cambio_equipos SR M PREF].[CodEquipo].[All]" allUniqueName="[cambio_equipos SR M PREF].[CodEquipo].[All]" dimensionUniqueName="[cambio_equipos SR M PREF]" displayFolder="" count="0" memberValueDatatype="130" unbalanced="0"/>
    <cacheHierarchy uniqueName="[cambio_equipos SR M PREF].[Nombre]" caption="Nombre" attribute="1" defaultMemberUniqueName="[cambio_equipos SR M PREF].[Nombre].[All]" allUniqueName="[cambio_equipos SR M PREF].[Nombre].[All]" dimensionUniqueName="[cambio_equipos SR M PREF]" displayFolder="" count="0" memberValueDatatype="130" unbalanced="0"/>
    <cacheHierarchy uniqueName="[cambio_equipos SR M PREF].[club]" caption="club" attribute="1" defaultMemberUniqueName="[cambio_equipos SR M PREF].[club].[All]" allUniqueName="[cambio_equipos SR M PREF].[club].[All]" dimensionUniqueName="[cambio_equipos SR M PREF]" displayFolder="" count="0" memberValueDatatype="130" unbalanced="0"/>
    <cacheHierarchy uniqueName="[cambio_equipos SR M PREF].[provincia]" caption="provincia" attribute="1" defaultMemberUniqueName="[cambio_equipos SR M PREF].[provincia].[All]" allUniqueName="[cambio_equipos SR M PREF].[provincia].[All]" dimensionUniqueName="[cambio_equipos SR M PREF]" displayFolder="" count="0" memberValueDatatype="130" unbalanced="0"/>
    <cacheHierarchy uniqueName="[cambio_equipos SR M PREF].[Mail]" caption="Mail" attribute="1" defaultMemberUniqueName="[cambio_equipos SR M PREF].[Mail].[All]" allUniqueName="[cambio_equipos SR M PREF].[Mail].[All]" dimensionUniqueName="[cambio_equipos SR M PREF]" displayFolder="" count="0" memberValueDatatype="130" unbalanced="0"/>
    <cacheHierarchy uniqueName="[cambio_equipos SR M PREF].[AliasCategoria]" caption="AliasCategoria" attribute="1" defaultMemberUniqueName="[cambio_equipos SR M PREF].[AliasCategoria].[All]" allUniqueName="[cambio_equipos SR M PREF].[AliasCategoria].[All]" dimensionUniqueName="[cambio_equipos SR M PREF]" displayFolder="" count="0" memberValueDatatype="130" unbalanced="0"/>
    <cacheHierarchy uniqueName="[cambio_equipos SR M PREF].[AliasCategoria - Copia]" caption="AliasCategoria - Copia" attribute="1" defaultMemberUniqueName="[cambio_equipos SR M PREF].[AliasCategoria - Copia].[All]" allUniqueName="[cambio_equipos SR M PREF].[AliasCategoria - Copia].[All]" dimensionUniqueName="[cambio_equipos SR M PREF]" displayFolder="" count="0" memberValueDatatype="130" unbalanced="0"/>
    <cacheHierarchy uniqueName="[cambio_equipos SR M PREF].[NombreFase]" caption="NombreFase" attribute="1" defaultMemberUniqueName="[cambio_equipos SR M PREF].[NombreFase].[All]" allUniqueName="[cambio_equipos SR M PREF].[NombreFase].[All]" dimensionUniqueName="[cambio_equipos SR M PREF]" displayFolder="" count="0" memberValueDatatype="130" unbalanced="0"/>
    <cacheHierarchy uniqueName="[cambio_equipos SR M PREF].[temporada]" caption="temporada" attribute="1" defaultMemberUniqueName="[cambio_equipos SR M PREF].[temporada].[All]" allUniqueName="[cambio_equipos SR M PREF].[temporada].[All]" dimensionUniqueName="[cambio_equipos SR M PREF]" displayFolder="" count="0" memberValueDatatype="20" unbalanced="0"/>
    <cacheHierarchy uniqueName="[cambio_equipos SR M PREF].[CodClub]" caption="CodClub" attribute="1" defaultMemberUniqueName="[cambio_equipos SR M PREF].[CodClub].[All]" allUniqueName="[cambio_equipos SR M PREF].[CodClub].[All]" dimensionUniqueName="[cambio_equipos SR M PREF]" displayFolder="" count="0" memberValueDatatype="130" unbalanced="0"/>
    <cacheHierarchy uniqueName="[Measures].[__XL_Count cambio_equipos]" caption="__XL_Count cambio_equipos" measure="1" displayFolder="" measureGroup="cambio_equipos" count="0" hidden="1"/>
    <cacheHierarchy uniqueName="[Measures].[__XL_Count cambio_equipos SR M AUT]" caption="__XL_Count cambio_equipos SR M AUT" measure="1" displayFolder="" measureGroup="cambio_equipos SR M AUT" count="0" hidden="1"/>
    <cacheHierarchy uniqueName="[Measures].[__XL_Count cambio_equipos SR M PREF]" caption="__XL_Count cambio_equipos SR M PREF" measure="1" displayFolder="" measureGroup="cambio_equipos SR M PREF" count="0" hidden="1"/>
    <cacheHierarchy uniqueName="[Measures].[__XL_Count cambio_equipos 1DM]" caption="__XL_Count cambio_equipos 1DM" measure="1" displayFolder="" measureGroup="cambio_equipos 1DM" count="0" hidden="1"/>
    <cacheHierarchy uniqueName="[Measures].[__XL_Count cambio_equipos FEB FEM Y 1DF]" caption="__XL_Count cambio_equipos FEB FEM Y 1DF" measure="1" displayFolder="" measureGroup="cambio_equipos FEB FEM Y 1DF" count="0" hidden="1"/>
    <cacheHierarchy uniqueName="[Measures].[__No hay medidas definidas]" caption="__No hay medidas definidas" measure="1" displayFolder="" count="0" hidden="1"/>
    <cacheHierarchy uniqueName="[Measures].[Recuento de CodClub]" caption="Recuento de CodClub" measure="1" displayFolder="" measureGroup="cambio_equipos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9"/>
        </ext>
      </extLst>
    </cacheHierarchy>
  </cacheHierarchies>
  <kpis count="0"/>
  <dimensions count="6">
    <dimension name="cambio_equipos" uniqueName="[cambio_equipos]" caption="cambio_equipos"/>
    <dimension name="cambio_equipos 1DM" uniqueName="[cambio_equipos 1DM]" caption="cambio_equipos 1DM"/>
    <dimension name="cambio_equipos FEB FEM Y 1DF" uniqueName="[cambio_equipos FEB FEM Y 1DF]" caption="cambio_equipos FEB FEM Y 1DF"/>
    <dimension name="cambio_equipos SR M AUT" uniqueName="[cambio_equipos SR M AUT]" caption="cambio_equipos SR M AUT"/>
    <dimension name="cambio_equipos SR M PREF" uniqueName="[cambio_equipos SR M PREF]" caption="cambio_equipos SR M PREF"/>
    <dimension measure="1" name="Measures" uniqueName="[Measures]" caption="Measures"/>
  </dimensions>
  <measureGroups count="5">
    <measureGroup name="cambio_equipos" caption="cambio_equipos"/>
    <measureGroup name="cambio_equipos 1DM" caption="cambio_equipos 1DM"/>
    <measureGroup name="cambio_equipos FEB FEM Y 1DF" caption="cambio_equipos FEB FEM Y 1DF"/>
    <measureGroup name="cambio_equipos SR M AUT" caption="cambio_equipos SR M AUT"/>
    <measureGroup name="cambio_equipos SR M PREF" caption="cambio_equipos SR M PREF"/>
  </measureGroups>
  <maps count="9">
    <map measureGroup="0" dimension="0"/>
    <map measureGroup="0" dimension="1"/>
    <map measureGroup="0" dimension="2"/>
    <map measureGroup="0" dimension="3"/>
    <map measureGroup="0" dimension="4"/>
    <map measureGroup="1" dimension="1"/>
    <map measureGroup="2" dimension="2"/>
    <map measureGroup="3" dimension="3"/>
    <map measureGroup="4" dimension="4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Victor Salvador" refreshedDate="45779.570192708336" backgroundQuery="1" createdVersion="8" refreshedVersion="8" minRefreshableVersion="3" recordCount="0" supportSubquery="1" supportAdvancedDrill="1" xr:uid="{E99F6F6E-C989-4A1E-B98F-73FC5C6D6075}">
  <cacheSource type="external" connectionId="6"/>
  <cacheFields count="5">
    <cacheField name="[cambio_equipos 1DM].[CodClub].[CodClub]" caption="CodClub" numFmtId="0" hierarchy="19" level="1">
      <sharedItems count="28">
        <s v="030001"/>
        <s v="030005"/>
        <s v="030009"/>
        <s v="030031"/>
        <s v="030039"/>
        <s v="030062"/>
        <s v="030088"/>
        <s v="030089"/>
        <s v="030392"/>
        <s v="030400"/>
        <s v="030485"/>
        <s v="120006"/>
        <s v="120024"/>
        <s v="460004"/>
        <s v="460011"/>
        <s v="460012"/>
        <s v="460026"/>
        <s v="460031"/>
        <s v="460034"/>
        <s v="460051"/>
        <s v="460084"/>
        <s v="460099"/>
        <s v="460144"/>
        <s v="460168"/>
        <s v="460177"/>
        <s v="460495"/>
        <s v="460684"/>
        <s v="460754"/>
      </sharedItems>
    </cacheField>
    <cacheField name="[cambio_equipos].[AliasCategoria - Copia].[AliasCategoria - Copia]" caption="AliasCategoria - Copia" numFmtId="0" hierarchy="6" level="1">
      <sharedItems count="15">
        <s v="Alevín Masculino IR"/>
        <s v="Benjamín Femenino IR"/>
        <s v="Benjamín Mixto IR"/>
        <s v="Cadete Masculino IR"/>
        <s v="Cto. España 1ª Div. Masculina"/>
        <s v="Infantil Masculino IR"/>
        <s v="Junior Masculino"/>
        <s v="LEB ORO"/>
        <s v="LEB PLATA"/>
        <s v="LIGA EBA"/>
        <s v="LIGA ENDESA"/>
        <s v="Senior Masculino Autonómico"/>
        <s v="Senior Masculino Preferente"/>
        <s v="Senior Masculino Primera Zonal"/>
        <s v="Senior Masculino Segunda Zonal"/>
      </sharedItems>
    </cacheField>
    <cacheField name="[Measures].[Recuento de CodClub]" caption="Recuento de CodClub" numFmtId="0" hierarchy="56" level="32767"/>
    <cacheField name="[cambio_equipos 1DM].[club].[club]" caption="club" numFmtId="0" hierarchy="12" level="1">
      <sharedItems count="48">
        <s v="AGRUP.DVA. SAN VICENTE"/>
        <s v="AMICS DEL BASQUET"/>
        <s v="BASKET CLUB PEÑISCOLA"/>
        <s v="BASQUET L´HORTA GODELLA"/>
        <s v="C. NOU BASQUET ALBORAYA"/>
        <s v="C.B. ALDAIA"/>
        <s v="C.B. ALGINET"/>
        <s v="C.B. ANDROS BURJASSOT"/>
        <s v="C.B. BENICARLO"/>
        <s v="C.B. BENIDORM"/>
        <s v="C.B. BETERA"/>
        <s v="C.B. CASINO CAMPELLO"/>
        <s v="C.B. ELDA"/>
        <s v="C.B. IFACH CALPE"/>
        <s v="C.B. ILICITANO"/>
        <s v="C.B. JORGE JUAN"/>
        <s v="C.B. JOVENS ALMASSERA"/>
        <s v="C.B. MORVEDRE"/>
        <s v="C.B. PICANYA"/>
        <s v="C.B. PUERTO SAGUNTO"/>
        <s v="C.B. SUECA"/>
        <s v="C.B. TABERNES BLANQUES"/>
        <s v="C.B. TEODORO LLORENTE-ABASTOS"/>
        <s v="C.B. VALL D´UIXO"/>
        <s v="C.D. MARISTAS"/>
        <s v="CLARET-BENIMACLET"/>
        <s v="CLUB ATLETICO MONTEMAR"/>
        <s v="CLUB BALONCESTO CERÁMICA MANISES"/>
        <s v="CLUB BALONCESTO LORIGUILLA"/>
        <s v="CLUB BASKET ALBUFERETA ALICANTE"/>
        <s v="CLUB DE BÀSQUET LA VILA"/>
        <s v="CLUB NOU BASQUET PATERNA"/>
        <s v="CLUB NOUBROT BASQUET ALCOI"/>
        <s v="COL. JUAN COMENIUS"/>
        <s v="DENIA BASQUET CLUB"/>
        <s v="E.B. LLIRIA"/>
        <s v="E.B. VILA-REAL"/>
        <s v="FUNDACIÓN LUCENTUM BALONCESTO ALIC"/>
        <s v="ILLICE BASKET CLUB"/>
        <s v="JOVENS DE L`ELIANA"/>
        <s v="MISLATA BASQUET CLUB"/>
        <s v="NOU BASKET TORRENT"/>
        <s v="NOU BASQUET ALZIRA"/>
        <s v="ONTINYENT CLUB DE BASQUET"/>
        <s v="S.C.D. CAROLINAS"/>
        <s v="SECCIÓN DEPORTIVA COLEGIO EL PILAR VALENCIA"/>
        <s v="UNITS PEL BASQUET GANDIA"/>
        <s v="VALENCIA B.C."/>
      </sharedItems>
    </cacheField>
    <cacheField name="[cambio_equipos].[AliasCategoria].[AliasCategoria]" caption="AliasCategoria" numFmtId="0" hierarchy="5" level="1">
      <sharedItems count="23">
        <s v="1DM"/>
        <s v="ACB"/>
        <s v="ALE FEM"/>
        <s v="ALE MASC"/>
        <s v="BENJ FEM"/>
        <s v="BENJ MX"/>
        <s v="CAD FEM"/>
        <s v="CAD MAS"/>
        <s v="Cto. 1ª División Femenina"/>
        <s v="INF FEM"/>
        <s v="INF MAS"/>
        <s v="JR FEM"/>
        <s v="JR MASC"/>
        <s v="L.F.-2"/>
        <s v="LF CH"/>
        <s v="PRE-INF FEM"/>
        <s v="Pre-infantil Masculino IR"/>
        <s v="PRIMERA"/>
        <s v="SEGUNDA"/>
        <s v="SR FEM"/>
        <s v="SR M AUT"/>
        <s v="SR M PREF"/>
        <s v="TERCERA"/>
      </sharedItems>
    </cacheField>
  </cacheFields>
  <cacheHierarchies count="57">
    <cacheHierarchy uniqueName="[cambio_equipos].[CodEquipo]" caption="CodEquipo" attribute="1" defaultMemberUniqueName="[cambio_equipos].[CodEquipo].[All]" allUniqueName="[cambio_equipos].[CodEquipo].[All]" dimensionUniqueName="[cambio_equipos]" displayFolder="" count="0" memberValueDatatype="130" unbalanced="0"/>
    <cacheHierarchy uniqueName="[cambio_equipos].[Nombre]" caption="Nombre" attribute="1" defaultMemberUniqueName="[cambio_equipos].[Nombre].[All]" allUniqueName="[cambio_equipos].[Nombre].[All]" dimensionUniqueName="[cambio_equipos]" displayFolder="" count="0" memberValueDatatype="130" unbalanced="0"/>
    <cacheHierarchy uniqueName="[cambio_equipos].[club]" caption="club" attribute="1" defaultMemberUniqueName="[cambio_equipos].[club].[All]" allUniqueName="[cambio_equipos].[club].[All]" dimensionUniqueName="[cambio_equipos]" displayFolder="" count="0" memberValueDatatype="130" unbalanced="0"/>
    <cacheHierarchy uniqueName="[cambio_equipos].[provincia]" caption="provincia" attribute="1" defaultMemberUniqueName="[cambio_equipos].[provincia].[All]" allUniqueName="[cambio_equipos].[provincia].[All]" dimensionUniqueName="[cambio_equipos]" displayFolder="" count="0" memberValueDatatype="130" unbalanced="0"/>
    <cacheHierarchy uniqueName="[cambio_equipos].[Mail]" caption="Mail" attribute="1" defaultMemberUniqueName="[cambio_equipos].[Mail].[All]" allUniqueName="[cambio_equipos].[Mail].[All]" dimensionUniqueName="[cambio_equipos]" displayFolder="" count="0" memberValueDatatype="130" unbalanced="0"/>
    <cacheHierarchy uniqueName="[cambio_equipos].[AliasCategoria]" caption="AliasCategoria" attribute="1" defaultMemberUniqueName="[cambio_equipos].[AliasCategoria].[All]" allUniqueName="[cambio_equipos].[AliasCategoria].[All]" dimensionUniqueName="[cambio_equipos]" displayFolder="" count="2" memberValueDatatype="130" unbalanced="0">
      <fieldsUsage count="2">
        <fieldUsage x="-1"/>
        <fieldUsage x="4"/>
      </fieldsUsage>
    </cacheHierarchy>
    <cacheHierarchy uniqueName="[cambio_equipos].[AliasCategoria - Copia]" caption="AliasCategoria - Copia" attribute="1" defaultMemberUniqueName="[cambio_equipos].[AliasCategoria - Copia].[All]" allUniqueName="[cambio_equipos].[AliasCategoria - Copia].[All]" dimensionUniqueName="[cambio_equipos]" displayFolder="" count="2" memberValueDatatype="130" unbalanced="0">
      <fieldsUsage count="2">
        <fieldUsage x="-1"/>
        <fieldUsage x="1"/>
      </fieldsUsage>
    </cacheHierarchy>
    <cacheHierarchy uniqueName="[cambio_equipos].[NombreFase]" caption="NombreFase" attribute="1" defaultMemberUniqueName="[cambio_equipos].[NombreFase].[All]" allUniqueName="[cambio_equipos].[NombreFase].[All]" dimensionUniqueName="[cambio_equipos]" displayFolder="" count="0" memberValueDatatype="130" unbalanced="0"/>
    <cacheHierarchy uniqueName="[cambio_equipos].[temporada]" caption="temporada" attribute="1" defaultMemberUniqueName="[cambio_equipos].[temporada].[All]" allUniqueName="[cambio_equipos].[temporada].[All]" dimensionUniqueName="[cambio_equipos]" displayFolder="" count="0" memberValueDatatype="20" unbalanced="0"/>
    <cacheHierarchy uniqueName="[cambio_equipos].[CodClub]" caption="CodClub" attribute="1" defaultMemberUniqueName="[cambio_equipos].[CodClub].[All]" allUniqueName="[cambio_equipos].[CodClub].[All]" dimensionUniqueName="[cambio_equipos]" displayFolder="" count="0" memberValueDatatype="130" unbalanced="0"/>
    <cacheHierarchy uniqueName="[cambio_equipos 1DM].[CodEquipo]" caption="CodEquipo" attribute="1" defaultMemberUniqueName="[cambio_equipos 1DM].[CodEquipo].[All]" allUniqueName="[cambio_equipos 1DM].[CodEquipo].[All]" dimensionUniqueName="[cambio_equipos 1DM]" displayFolder="" count="0" memberValueDatatype="130" unbalanced="0"/>
    <cacheHierarchy uniqueName="[cambio_equipos 1DM].[Nombre]" caption="Nombre" attribute="1" defaultMemberUniqueName="[cambio_equipos 1DM].[Nombre].[All]" allUniqueName="[cambio_equipos 1DM].[Nombre].[All]" dimensionUniqueName="[cambio_equipos 1DM]" displayFolder="" count="0" memberValueDatatype="130" unbalanced="0"/>
    <cacheHierarchy uniqueName="[cambio_equipos 1DM].[club]" caption="club" attribute="1" defaultMemberUniqueName="[cambio_equipos 1DM].[club].[All]" allUniqueName="[cambio_equipos 1DM].[club].[All]" dimensionUniqueName="[cambio_equipos 1DM]" displayFolder="" count="2" memberValueDatatype="130" unbalanced="0">
      <fieldsUsage count="2">
        <fieldUsage x="-1"/>
        <fieldUsage x="3"/>
      </fieldsUsage>
    </cacheHierarchy>
    <cacheHierarchy uniqueName="[cambio_equipos 1DM].[provincia]" caption="provincia" attribute="1" defaultMemberUniqueName="[cambio_equipos 1DM].[provincia].[All]" allUniqueName="[cambio_equipos 1DM].[provincia].[All]" dimensionUniqueName="[cambio_equipos 1DM]" displayFolder="" count="0" memberValueDatatype="130" unbalanced="0"/>
    <cacheHierarchy uniqueName="[cambio_equipos 1DM].[Mail]" caption="Mail" attribute="1" defaultMemberUniqueName="[cambio_equipos 1DM].[Mail].[All]" allUniqueName="[cambio_equipos 1DM].[Mail].[All]" dimensionUniqueName="[cambio_equipos 1DM]" displayFolder="" count="0" memberValueDatatype="130" unbalanced="0"/>
    <cacheHierarchy uniqueName="[cambio_equipos 1DM].[AliasCategoria]" caption="AliasCategoria" attribute="1" defaultMemberUniqueName="[cambio_equipos 1DM].[AliasCategoria].[All]" allUniqueName="[cambio_equipos 1DM].[AliasCategoria].[All]" dimensionUniqueName="[cambio_equipos 1DM]" displayFolder="" count="0" memberValueDatatype="130" unbalanced="0"/>
    <cacheHierarchy uniqueName="[cambio_equipos 1DM].[AliasCategoria - Copia]" caption="AliasCategoria - Copia" attribute="1" defaultMemberUniqueName="[cambio_equipos 1DM].[AliasCategoria - Copia].[All]" allUniqueName="[cambio_equipos 1DM].[AliasCategoria - Copia].[All]" dimensionUniqueName="[cambio_equipos 1DM]" displayFolder="" count="0" memberValueDatatype="130" unbalanced="0"/>
    <cacheHierarchy uniqueName="[cambio_equipos 1DM].[NombreFase]" caption="NombreFase" attribute="1" defaultMemberUniqueName="[cambio_equipos 1DM].[NombreFase].[All]" allUniqueName="[cambio_equipos 1DM].[NombreFase].[All]" dimensionUniqueName="[cambio_equipos 1DM]" displayFolder="" count="0" memberValueDatatype="130" unbalanced="0"/>
    <cacheHierarchy uniqueName="[cambio_equipos 1DM].[temporada]" caption="temporada" attribute="1" defaultMemberUniqueName="[cambio_equipos 1DM].[temporada].[All]" allUniqueName="[cambio_equipos 1DM].[temporada].[All]" dimensionUniqueName="[cambio_equipos 1DM]" displayFolder="" count="0" memberValueDatatype="20" unbalanced="0"/>
    <cacheHierarchy uniqueName="[cambio_equipos 1DM].[CodClub]" caption="CodClub" attribute="1" defaultMemberUniqueName="[cambio_equipos 1DM].[CodClub].[All]" allUniqueName="[cambio_equipos 1DM].[CodClub].[All]" dimensionUniqueName="[cambio_equipos 1DM]" displayFolder="" count="2" memberValueDatatype="130" unbalanced="0">
      <fieldsUsage count="2">
        <fieldUsage x="-1"/>
        <fieldUsage x="0"/>
      </fieldsUsage>
    </cacheHierarchy>
    <cacheHierarchy uniqueName="[cambio_equipos FEB FEM Y 1DF].[CodEquipo]" caption="CodEquipo" attribute="1" defaultMemberUniqueName="[cambio_equipos FEB FEM Y 1DF].[CodEquipo].[All]" allUniqueName="[cambio_equipos FEB FEM Y 1DF].[CodEquipo].[All]" dimensionUniqueName="[cambio_equipos FEB FEM Y 1DF]" displayFolder="" count="0" memberValueDatatype="130" unbalanced="0"/>
    <cacheHierarchy uniqueName="[cambio_equipos FEB FEM Y 1DF].[Nombre]" caption="Nombre" attribute="1" defaultMemberUniqueName="[cambio_equipos FEB FEM Y 1DF].[Nombre].[All]" allUniqueName="[cambio_equipos FEB FEM Y 1DF].[Nombre].[All]" dimensionUniqueName="[cambio_equipos FEB FEM Y 1DF]" displayFolder="" count="0" memberValueDatatype="130" unbalanced="0"/>
    <cacheHierarchy uniqueName="[cambio_equipos FEB FEM Y 1DF].[club]" caption="club" attribute="1" defaultMemberUniqueName="[cambio_equipos FEB FEM Y 1DF].[club].[All]" allUniqueName="[cambio_equipos FEB FEM Y 1DF].[club].[All]" dimensionUniqueName="[cambio_equipos FEB FEM Y 1DF]" displayFolder="" count="0" memberValueDatatype="130" unbalanced="0"/>
    <cacheHierarchy uniqueName="[cambio_equipos FEB FEM Y 1DF].[provincia]" caption="provincia" attribute="1" defaultMemberUniqueName="[cambio_equipos FEB FEM Y 1DF].[provincia].[All]" allUniqueName="[cambio_equipos FEB FEM Y 1DF].[provincia].[All]" dimensionUniqueName="[cambio_equipos FEB FEM Y 1DF]" displayFolder="" count="0" memberValueDatatype="130" unbalanced="0"/>
    <cacheHierarchy uniqueName="[cambio_equipos FEB FEM Y 1DF].[Mail]" caption="Mail" attribute="1" defaultMemberUniqueName="[cambio_equipos FEB FEM Y 1DF].[Mail].[All]" allUniqueName="[cambio_equipos FEB FEM Y 1DF].[Mail].[All]" dimensionUniqueName="[cambio_equipos FEB FEM Y 1DF]" displayFolder="" count="0" memberValueDatatype="130" unbalanced="0"/>
    <cacheHierarchy uniqueName="[cambio_equipos FEB FEM Y 1DF].[AliasCategoria]" caption="AliasCategoria" attribute="1" defaultMemberUniqueName="[cambio_equipos FEB FEM Y 1DF].[AliasCategoria].[All]" allUniqueName="[cambio_equipos FEB FEM Y 1DF].[AliasCategoria].[All]" dimensionUniqueName="[cambio_equipos FEB FEM Y 1DF]" displayFolder="" count="0" memberValueDatatype="130" unbalanced="0"/>
    <cacheHierarchy uniqueName="[cambio_equipos FEB FEM Y 1DF].[AliasCategoria - Copia]" caption="AliasCategoria - Copia" attribute="1" defaultMemberUniqueName="[cambio_equipos FEB FEM Y 1DF].[AliasCategoria - Copia].[All]" allUniqueName="[cambio_equipos FEB FEM Y 1DF].[AliasCategoria - Copia].[All]" dimensionUniqueName="[cambio_equipos FEB FEM Y 1DF]" displayFolder="" count="0" memberValueDatatype="130" unbalanced="0"/>
    <cacheHierarchy uniqueName="[cambio_equipos FEB FEM Y 1DF].[NombreFase]" caption="NombreFase" attribute="1" defaultMemberUniqueName="[cambio_equipos FEB FEM Y 1DF].[NombreFase].[All]" allUniqueName="[cambio_equipos FEB FEM Y 1DF].[NombreFase].[All]" dimensionUniqueName="[cambio_equipos FEB FEM Y 1DF]" displayFolder="" count="0" memberValueDatatype="130" unbalanced="0"/>
    <cacheHierarchy uniqueName="[cambio_equipos FEB FEM Y 1DF].[temporada]" caption="temporada" attribute="1" defaultMemberUniqueName="[cambio_equipos FEB FEM Y 1DF].[temporada].[All]" allUniqueName="[cambio_equipos FEB FEM Y 1DF].[temporada].[All]" dimensionUniqueName="[cambio_equipos FEB FEM Y 1DF]" displayFolder="" count="0" memberValueDatatype="20" unbalanced="0"/>
    <cacheHierarchy uniqueName="[cambio_equipos FEB FEM Y 1DF].[CodClub]" caption="CodClub" attribute="1" defaultMemberUniqueName="[cambio_equipos FEB FEM Y 1DF].[CodClub].[All]" allUniqueName="[cambio_equipos FEB FEM Y 1DF].[CodClub].[All]" dimensionUniqueName="[cambio_equipos FEB FEM Y 1DF]" displayFolder="" count="0" memberValueDatatype="130" unbalanced="0"/>
    <cacheHierarchy uniqueName="[cambio_equipos SR M AUT].[CodEquipo]" caption="CodEquipo" attribute="1" defaultMemberUniqueName="[cambio_equipos SR M AUT].[CodEquipo].[All]" allUniqueName="[cambio_equipos SR M AUT].[CodEquipo].[All]" dimensionUniqueName="[cambio_equipos SR M AUT]" displayFolder="" count="0" memberValueDatatype="130" unbalanced="0"/>
    <cacheHierarchy uniqueName="[cambio_equipos SR M AUT].[Nombre]" caption="Nombre" attribute="1" defaultMemberUniqueName="[cambio_equipos SR M AUT].[Nombre].[All]" allUniqueName="[cambio_equipos SR M AUT].[Nombre].[All]" dimensionUniqueName="[cambio_equipos SR M AUT]" displayFolder="" count="0" memberValueDatatype="130" unbalanced="0"/>
    <cacheHierarchy uniqueName="[cambio_equipos SR M AUT].[club]" caption="club" attribute="1" defaultMemberUniqueName="[cambio_equipos SR M AUT].[club].[All]" allUniqueName="[cambio_equipos SR M AUT].[club].[All]" dimensionUniqueName="[cambio_equipos SR M AUT]" displayFolder="" count="0" memberValueDatatype="130" unbalanced="0"/>
    <cacheHierarchy uniqueName="[cambio_equipos SR M AUT].[provincia]" caption="provincia" attribute="1" defaultMemberUniqueName="[cambio_equipos SR M AUT].[provincia].[All]" allUniqueName="[cambio_equipos SR M AUT].[provincia].[All]" dimensionUniqueName="[cambio_equipos SR M AUT]" displayFolder="" count="0" memberValueDatatype="130" unbalanced="0"/>
    <cacheHierarchy uniqueName="[cambio_equipos SR M AUT].[Mail]" caption="Mail" attribute="1" defaultMemberUniqueName="[cambio_equipos SR M AUT].[Mail].[All]" allUniqueName="[cambio_equipos SR M AUT].[Mail].[All]" dimensionUniqueName="[cambio_equipos SR M AUT]" displayFolder="" count="0" memberValueDatatype="130" unbalanced="0"/>
    <cacheHierarchy uniqueName="[cambio_equipos SR M AUT].[AliasCategoria]" caption="AliasCategoria" attribute="1" defaultMemberUniqueName="[cambio_equipos SR M AUT].[AliasCategoria].[All]" allUniqueName="[cambio_equipos SR M AUT].[AliasCategoria].[All]" dimensionUniqueName="[cambio_equipos SR M AUT]" displayFolder="" count="0" memberValueDatatype="130" unbalanced="0"/>
    <cacheHierarchy uniqueName="[cambio_equipos SR M AUT].[AliasCategoria - Copia]" caption="AliasCategoria - Copia" attribute="1" defaultMemberUniqueName="[cambio_equipos SR M AUT].[AliasCategoria - Copia].[All]" allUniqueName="[cambio_equipos SR M AUT].[AliasCategoria - Copia].[All]" dimensionUniqueName="[cambio_equipos SR M AUT]" displayFolder="" count="0" memberValueDatatype="130" unbalanced="0"/>
    <cacheHierarchy uniqueName="[cambio_equipos SR M AUT].[NombreFase]" caption="NombreFase" attribute="1" defaultMemberUniqueName="[cambio_equipos SR M AUT].[NombreFase].[All]" allUniqueName="[cambio_equipos SR M AUT].[NombreFase].[All]" dimensionUniqueName="[cambio_equipos SR M AUT]" displayFolder="" count="0" memberValueDatatype="130" unbalanced="0"/>
    <cacheHierarchy uniqueName="[cambio_equipos SR M AUT].[temporada]" caption="temporada" attribute="1" defaultMemberUniqueName="[cambio_equipos SR M AUT].[temporada].[All]" allUniqueName="[cambio_equipos SR M AUT].[temporada].[All]" dimensionUniqueName="[cambio_equipos SR M AUT]" displayFolder="" count="0" memberValueDatatype="20" unbalanced="0"/>
    <cacheHierarchy uniqueName="[cambio_equipos SR M AUT].[CodClub]" caption="CodClub" attribute="1" defaultMemberUniqueName="[cambio_equipos SR M AUT].[CodClub].[All]" allUniqueName="[cambio_equipos SR M AUT].[CodClub].[All]" dimensionUniqueName="[cambio_equipos SR M AUT]" displayFolder="" count="0" memberValueDatatype="130" unbalanced="0"/>
    <cacheHierarchy uniqueName="[cambio_equipos SR M PREF].[CodEquipo]" caption="CodEquipo" attribute="1" defaultMemberUniqueName="[cambio_equipos SR M PREF].[CodEquipo].[All]" allUniqueName="[cambio_equipos SR M PREF].[CodEquipo].[All]" dimensionUniqueName="[cambio_equipos SR M PREF]" displayFolder="" count="0" memberValueDatatype="130" unbalanced="0"/>
    <cacheHierarchy uniqueName="[cambio_equipos SR M PREF].[Nombre]" caption="Nombre" attribute="1" defaultMemberUniqueName="[cambio_equipos SR M PREF].[Nombre].[All]" allUniqueName="[cambio_equipos SR M PREF].[Nombre].[All]" dimensionUniqueName="[cambio_equipos SR M PREF]" displayFolder="" count="0" memberValueDatatype="130" unbalanced="0"/>
    <cacheHierarchy uniqueName="[cambio_equipos SR M PREF].[club]" caption="club" attribute="1" defaultMemberUniqueName="[cambio_equipos SR M PREF].[club].[All]" allUniqueName="[cambio_equipos SR M PREF].[club].[All]" dimensionUniqueName="[cambio_equipos SR M PREF]" displayFolder="" count="0" memberValueDatatype="130" unbalanced="0"/>
    <cacheHierarchy uniqueName="[cambio_equipos SR M PREF].[provincia]" caption="provincia" attribute="1" defaultMemberUniqueName="[cambio_equipos SR M PREF].[provincia].[All]" allUniqueName="[cambio_equipos SR M PREF].[provincia].[All]" dimensionUniqueName="[cambio_equipos SR M PREF]" displayFolder="" count="0" memberValueDatatype="130" unbalanced="0"/>
    <cacheHierarchy uniqueName="[cambio_equipos SR M PREF].[Mail]" caption="Mail" attribute="1" defaultMemberUniqueName="[cambio_equipos SR M PREF].[Mail].[All]" allUniqueName="[cambio_equipos SR M PREF].[Mail].[All]" dimensionUniqueName="[cambio_equipos SR M PREF]" displayFolder="" count="0" memberValueDatatype="130" unbalanced="0"/>
    <cacheHierarchy uniqueName="[cambio_equipos SR M PREF].[AliasCategoria]" caption="AliasCategoria" attribute="1" defaultMemberUniqueName="[cambio_equipos SR M PREF].[AliasCategoria].[All]" allUniqueName="[cambio_equipos SR M PREF].[AliasCategoria].[All]" dimensionUniqueName="[cambio_equipos SR M PREF]" displayFolder="" count="0" memberValueDatatype="130" unbalanced="0"/>
    <cacheHierarchy uniqueName="[cambio_equipos SR M PREF].[AliasCategoria - Copia]" caption="AliasCategoria - Copia" attribute="1" defaultMemberUniqueName="[cambio_equipos SR M PREF].[AliasCategoria - Copia].[All]" allUniqueName="[cambio_equipos SR M PREF].[AliasCategoria - Copia].[All]" dimensionUniqueName="[cambio_equipos SR M PREF]" displayFolder="" count="0" memberValueDatatype="130" unbalanced="0"/>
    <cacheHierarchy uniqueName="[cambio_equipos SR M PREF].[NombreFase]" caption="NombreFase" attribute="1" defaultMemberUniqueName="[cambio_equipos SR M PREF].[NombreFase].[All]" allUniqueName="[cambio_equipos SR M PREF].[NombreFase].[All]" dimensionUniqueName="[cambio_equipos SR M PREF]" displayFolder="" count="0" memberValueDatatype="130" unbalanced="0"/>
    <cacheHierarchy uniqueName="[cambio_equipos SR M PREF].[temporada]" caption="temporada" attribute="1" defaultMemberUniqueName="[cambio_equipos SR M PREF].[temporada].[All]" allUniqueName="[cambio_equipos SR M PREF].[temporada].[All]" dimensionUniqueName="[cambio_equipos SR M PREF]" displayFolder="" count="0" memberValueDatatype="20" unbalanced="0"/>
    <cacheHierarchy uniqueName="[cambio_equipos SR M PREF].[CodClub]" caption="CodClub" attribute="1" defaultMemberUniqueName="[cambio_equipos SR M PREF].[CodClub].[All]" allUniqueName="[cambio_equipos SR M PREF].[CodClub].[All]" dimensionUniqueName="[cambio_equipos SR M PREF]" displayFolder="" count="0" memberValueDatatype="130" unbalanced="0"/>
    <cacheHierarchy uniqueName="[Measures].[__XL_Count cambio_equipos]" caption="__XL_Count cambio_equipos" measure="1" displayFolder="" measureGroup="cambio_equipos" count="0" hidden="1"/>
    <cacheHierarchy uniqueName="[Measures].[__XL_Count cambio_equipos SR M AUT]" caption="__XL_Count cambio_equipos SR M AUT" measure="1" displayFolder="" measureGroup="cambio_equipos SR M AUT" count="0" hidden="1"/>
    <cacheHierarchy uniqueName="[Measures].[__XL_Count cambio_equipos SR M PREF]" caption="__XL_Count cambio_equipos SR M PREF" measure="1" displayFolder="" measureGroup="cambio_equipos SR M PREF" count="0" hidden="1"/>
    <cacheHierarchy uniqueName="[Measures].[__XL_Count cambio_equipos 1DM]" caption="__XL_Count cambio_equipos 1DM" measure="1" displayFolder="" measureGroup="cambio_equipos 1DM" count="0" hidden="1"/>
    <cacheHierarchy uniqueName="[Measures].[__XL_Count cambio_equipos FEB FEM Y 1DF]" caption="__XL_Count cambio_equipos FEB FEM Y 1DF" measure="1" displayFolder="" measureGroup="cambio_equipos FEB FEM Y 1DF" count="0" hidden="1"/>
    <cacheHierarchy uniqueName="[Measures].[__No hay medidas definidas]" caption="__No hay medidas definidas" measure="1" displayFolder="" count="0" hidden="1"/>
    <cacheHierarchy uniqueName="[Measures].[Recuento de CodClub]" caption="Recuento de CodClub" measure="1" displayFolder="" measureGroup="cambio_equipos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9"/>
        </ext>
      </extLst>
    </cacheHierarchy>
  </cacheHierarchies>
  <kpis count="0"/>
  <dimensions count="6">
    <dimension name="cambio_equipos" uniqueName="[cambio_equipos]" caption="cambio_equipos"/>
    <dimension name="cambio_equipos 1DM" uniqueName="[cambio_equipos 1DM]" caption="cambio_equipos 1DM"/>
    <dimension name="cambio_equipos FEB FEM Y 1DF" uniqueName="[cambio_equipos FEB FEM Y 1DF]" caption="cambio_equipos FEB FEM Y 1DF"/>
    <dimension name="cambio_equipos SR M AUT" uniqueName="[cambio_equipos SR M AUT]" caption="cambio_equipos SR M AUT"/>
    <dimension name="cambio_equipos SR M PREF" uniqueName="[cambio_equipos SR M PREF]" caption="cambio_equipos SR M PREF"/>
    <dimension measure="1" name="Measures" uniqueName="[Measures]" caption="Measures"/>
  </dimensions>
  <measureGroups count="5">
    <measureGroup name="cambio_equipos" caption="cambio_equipos"/>
    <measureGroup name="cambio_equipos 1DM" caption="cambio_equipos 1DM"/>
    <measureGroup name="cambio_equipos FEB FEM Y 1DF" caption="cambio_equipos FEB FEM Y 1DF"/>
    <measureGroup name="cambio_equipos SR M AUT" caption="cambio_equipos SR M AUT"/>
    <measureGroup name="cambio_equipos SR M PREF" caption="cambio_equipos SR M PREF"/>
  </measureGroups>
  <maps count="9">
    <map measureGroup="0" dimension="0"/>
    <map measureGroup="0" dimension="1"/>
    <map measureGroup="0" dimension="2"/>
    <map measureGroup="0" dimension="3"/>
    <map measureGroup="0" dimension="4"/>
    <map measureGroup="1" dimension="1"/>
    <map measureGroup="2" dimension="2"/>
    <map measureGroup="3" dimension="3"/>
    <map measureGroup="4" dimension="4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Victor Salvador" refreshedDate="45779.57019421296" backgroundQuery="1" createdVersion="8" refreshedVersion="8" minRefreshableVersion="3" recordCount="0" supportSubquery="1" supportAdvancedDrill="1" xr:uid="{6970EFAD-E2A3-4A64-8AF3-5C1C7B219189}">
  <cacheSource type="external" connectionId="6"/>
  <cacheFields count="3">
    <cacheField name="[cambio_equipos SR M AUT].[club].[club]" caption="club" numFmtId="0" hierarchy="32" level="1">
      <sharedItems containsBlank="1" count="43">
        <s v="BASQUET JOVENTUT XABIA"/>
        <s v="BASQUET OLIVA"/>
        <s v="BASQUET SAN GABRIEL"/>
        <s v="BASQUETBOL ALTEA"/>
        <s v="C.B. ALDAIA"/>
        <s v="C.B. BETERA"/>
        <s v="C.B. CASTELLON"/>
        <s v="C.B. EL GRAO DE VALENCIA"/>
        <s v="C.B. GENOVES"/>
        <s v="C.B. HORADADA"/>
        <s v="C.B. INNOVA MUTXAMEL"/>
        <s v="C.B. JORGE JUAN"/>
        <s v="C.B. JOVENS ALMASSERA"/>
        <s v="C.B. MONCADA"/>
        <s v="C.B. ONDA"/>
        <s v="C.B. PUERTO SAGUNTO"/>
        <s v="C.B. SUECA"/>
        <s v="C.B. TAVERNES VALLDIGNA"/>
        <s v="C.B. V-74 DE VILLENA"/>
        <s v="C.B. XIRIVELLA"/>
        <s v="C.D. BERENGUER DALMAU"/>
        <s v="C.D. ESCOLAPIAS"/>
        <s v="C.D. ESCUELAS PIAS"/>
        <s v="C.D. MARISTAS"/>
        <s v="CLARET-BENIMACLET"/>
        <s v="CLUB ATLETICO MONTEMAR"/>
        <s v="CLUB BALONCESTO CERÁMICA MANISES"/>
        <s v="CLUB BALONCESTO PETRAHER"/>
        <s v="CLUB BÀSQUET ALCÀSSER"/>
        <s v="CLUB BASQUET VINAROS SERVOL"/>
        <s v="CLUB DE BALONCESTO CABO DE SANTA POLA"/>
        <s v="CLUB DE BASQUET TERRA L´ALFAS DEL PI"/>
        <s v="CLUB DEPORTIVO ONIL"/>
        <s v="CLUB DEPORTIVO PENYA ROJA"/>
        <s v="CLUB ESPORTIU GRAU"/>
        <s v="E.B. VILA-REAL"/>
        <s v="JOVENS DE L`ELIANA"/>
        <s v="L´ALCORA B.C."/>
        <s v="NOU BASQUET XATIVA"/>
        <s v="ONTINYENT CLUB DE BASQUET"/>
        <s v="S.C.D. CAROLINAS"/>
        <s v="UNITS PEL BASQUET GANDIA"/>
        <m/>
      </sharedItems>
    </cacheField>
    <cacheField name="[Measures].[Recuento de CodClub]" caption="Recuento de CodClub" numFmtId="0" hierarchy="56" level="32767"/>
    <cacheField name="[cambio_equipos].[AliasCategoria].[AliasCategoria]" caption="AliasCategoria" numFmtId="0" hierarchy="5" level="1">
      <sharedItems count="23">
        <s v="1DM"/>
        <s v="ACB"/>
        <s v="ALE FEM"/>
        <s v="ALE MASC"/>
        <s v="BENJ FEM"/>
        <s v="BENJ MX"/>
        <s v="CAD FEM"/>
        <s v="CAD MAS"/>
        <s v="Cto. 1ª División Femenina"/>
        <s v="INF FEM"/>
        <s v="INF MAS"/>
        <s v="JR FEM"/>
        <s v="JR MASC"/>
        <s v="L.F.-2"/>
        <s v="LF CH"/>
        <s v="PRE-INF FEM"/>
        <s v="Pre-infantil Masculino IR"/>
        <s v="PRIMERA"/>
        <s v="SEGUNDA"/>
        <s v="SR FEM"/>
        <s v="SR M AUT"/>
        <s v="SR M PREF"/>
        <s v="TERCERA"/>
      </sharedItems>
    </cacheField>
  </cacheFields>
  <cacheHierarchies count="57">
    <cacheHierarchy uniqueName="[cambio_equipos].[CodEquipo]" caption="CodEquipo" attribute="1" defaultMemberUniqueName="[cambio_equipos].[CodEquipo].[All]" allUniqueName="[cambio_equipos].[CodEquipo].[All]" dimensionUniqueName="[cambio_equipos]" displayFolder="" count="0" memberValueDatatype="130" unbalanced="0"/>
    <cacheHierarchy uniqueName="[cambio_equipos].[Nombre]" caption="Nombre" attribute="1" defaultMemberUniqueName="[cambio_equipos].[Nombre].[All]" allUniqueName="[cambio_equipos].[Nombre].[All]" dimensionUniqueName="[cambio_equipos]" displayFolder="" count="0" memberValueDatatype="130" unbalanced="0"/>
    <cacheHierarchy uniqueName="[cambio_equipos].[club]" caption="club" attribute="1" defaultMemberUniqueName="[cambio_equipos].[club].[All]" allUniqueName="[cambio_equipos].[club].[All]" dimensionUniqueName="[cambio_equipos]" displayFolder="" count="0" memberValueDatatype="130" unbalanced="0"/>
    <cacheHierarchy uniqueName="[cambio_equipos].[provincia]" caption="provincia" attribute="1" defaultMemberUniqueName="[cambio_equipos].[provincia].[All]" allUniqueName="[cambio_equipos].[provincia].[All]" dimensionUniqueName="[cambio_equipos]" displayFolder="" count="0" memberValueDatatype="130" unbalanced="0"/>
    <cacheHierarchy uniqueName="[cambio_equipos].[Mail]" caption="Mail" attribute="1" defaultMemberUniqueName="[cambio_equipos].[Mail].[All]" allUniqueName="[cambio_equipos].[Mail].[All]" dimensionUniqueName="[cambio_equipos]" displayFolder="" count="0" memberValueDatatype="130" unbalanced="0"/>
    <cacheHierarchy uniqueName="[cambio_equipos].[AliasCategoria]" caption="AliasCategoria" attribute="1" defaultMemberUniqueName="[cambio_equipos].[AliasCategoria].[All]" allUniqueName="[cambio_equipos].[AliasCategoria].[All]" dimensionUniqueName="[cambio_equipos]" displayFolder="" count="2" memberValueDatatype="130" unbalanced="0">
      <fieldsUsage count="2">
        <fieldUsage x="-1"/>
        <fieldUsage x="2"/>
      </fieldsUsage>
    </cacheHierarchy>
    <cacheHierarchy uniqueName="[cambio_equipos].[AliasCategoria - Copia]" caption="AliasCategoria - Copia" attribute="1" defaultMemberUniqueName="[cambio_equipos].[AliasCategoria - Copia].[All]" allUniqueName="[cambio_equipos].[AliasCategoria - Copia].[All]" dimensionUniqueName="[cambio_equipos]" displayFolder="" count="0" memberValueDatatype="130" unbalanced="0"/>
    <cacheHierarchy uniqueName="[cambio_equipos].[NombreFase]" caption="NombreFase" attribute="1" defaultMemberUniqueName="[cambio_equipos].[NombreFase].[All]" allUniqueName="[cambio_equipos].[NombreFase].[All]" dimensionUniqueName="[cambio_equipos]" displayFolder="" count="0" memberValueDatatype="130" unbalanced="0"/>
    <cacheHierarchy uniqueName="[cambio_equipos].[temporada]" caption="temporada" attribute="1" defaultMemberUniqueName="[cambio_equipos].[temporada].[All]" allUniqueName="[cambio_equipos].[temporada].[All]" dimensionUniqueName="[cambio_equipos]" displayFolder="" count="0" memberValueDatatype="20" unbalanced="0"/>
    <cacheHierarchy uniqueName="[cambio_equipos].[CodClub]" caption="CodClub" attribute="1" defaultMemberUniqueName="[cambio_equipos].[CodClub].[All]" allUniqueName="[cambio_equipos].[CodClub].[All]" dimensionUniqueName="[cambio_equipos]" displayFolder="" count="0" memberValueDatatype="130" unbalanced="0"/>
    <cacheHierarchy uniqueName="[cambio_equipos 1DM].[CodEquipo]" caption="CodEquipo" attribute="1" defaultMemberUniqueName="[cambio_equipos 1DM].[CodEquipo].[All]" allUniqueName="[cambio_equipos 1DM].[CodEquipo].[All]" dimensionUniqueName="[cambio_equipos 1DM]" displayFolder="" count="0" memberValueDatatype="130" unbalanced="0"/>
    <cacheHierarchy uniqueName="[cambio_equipos 1DM].[Nombre]" caption="Nombre" attribute="1" defaultMemberUniqueName="[cambio_equipos 1DM].[Nombre].[All]" allUniqueName="[cambio_equipos 1DM].[Nombre].[All]" dimensionUniqueName="[cambio_equipos 1DM]" displayFolder="" count="0" memberValueDatatype="130" unbalanced="0"/>
    <cacheHierarchy uniqueName="[cambio_equipos 1DM].[club]" caption="club" attribute="1" defaultMemberUniqueName="[cambio_equipos 1DM].[club].[All]" allUniqueName="[cambio_equipos 1DM].[club].[All]" dimensionUniqueName="[cambio_equipos 1DM]" displayFolder="" count="0" memberValueDatatype="130" unbalanced="0"/>
    <cacheHierarchy uniqueName="[cambio_equipos 1DM].[provincia]" caption="provincia" attribute="1" defaultMemberUniqueName="[cambio_equipos 1DM].[provincia].[All]" allUniqueName="[cambio_equipos 1DM].[provincia].[All]" dimensionUniqueName="[cambio_equipos 1DM]" displayFolder="" count="0" memberValueDatatype="130" unbalanced="0"/>
    <cacheHierarchy uniqueName="[cambio_equipos 1DM].[Mail]" caption="Mail" attribute="1" defaultMemberUniqueName="[cambio_equipos 1DM].[Mail].[All]" allUniqueName="[cambio_equipos 1DM].[Mail].[All]" dimensionUniqueName="[cambio_equipos 1DM]" displayFolder="" count="0" memberValueDatatype="130" unbalanced="0"/>
    <cacheHierarchy uniqueName="[cambio_equipos 1DM].[AliasCategoria]" caption="AliasCategoria" attribute="1" defaultMemberUniqueName="[cambio_equipos 1DM].[AliasCategoria].[All]" allUniqueName="[cambio_equipos 1DM].[AliasCategoria].[All]" dimensionUniqueName="[cambio_equipos 1DM]" displayFolder="" count="0" memberValueDatatype="130" unbalanced="0"/>
    <cacheHierarchy uniqueName="[cambio_equipos 1DM].[AliasCategoria - Copia]" caption="AliasCategoria - Copia" attribute="1" defaultMemberUniqueName="[cambio_equipos 1DM].[AliasCategoria - Copia].[All]" allUniqueName="[cambio_equipos 1DM].[AliasCategoria - Copia].[All]" dimensionUniqueName="[cambio_equipos 1DM]" displayFolder="" count="0" memberValueDatatype="130" unbalanced="0"/>
    <cacheHierarchy uniqueName="[cambio_equipos 1DM].[NombreFase]" caption="NombreFase" attribute="1" defaultMemberUniqueName="[cambio_equipos 1DM].[NombreFase].[All]" allUniqueName="[cambio_equipos 1DM].[NombreFase].[All]" dimensionUniqueName="[cambio_equipos 1DM]" displayFolder="" count="0" memberValueDatatype="130" unbalanced="0"/>
    <cacheHierarchy uniqueName="[cambio_equipos 1DM].[temporada]" caption="temporada" attribute="1" defaultMemberUniqueName="[cambio_equipos 1DM].[temporada].[All]" allUniqueName="[cambio_equipos 1DM].[temporada].[All]" dimensionUniqueName="[cambio_equipos 1DM]" displayFolder="" count="0" memberValueDatatype="20" unbalanced="0"/>
    <cacheHierarchy uniqueName="[cambio_equipos 1DM].[CodClub]" caption="CodClub" attribute="1" defaultMemberUniqueName="[cambio_equipos 1DM].[CodClub].[All]" allUniqueName="[cambio_equipos 1DM].[CodClub].[All]" dimensionUniqueName="[cambio_equipos 1DM]" displayFolder="" count="0" memberValueDatatype="130" unbalanced="0"/>
    <cacheHierarchy uniqueName="[cambio_equipos FEB FEM Y 1DF].[CodEquipo]" caption="CodEquipo" attribute="1" defaultMemberUniqueName="[cambio_equipos FEB FEM Y 1DF].[CodEquipo].[All]" allUniqueName="[cambio_equipos FEB FEM Y 1DF].[CodEquipo].[All]" dimensionUniqueName="[cambio_equipos FEB FEM Y 1DF]" displayFolder="" count="0" memberValueDatatype="130" unbalanced="0"/>
    <cacheHierarchy uniqueName="[cambio_equipos FEB FEM Y 1DF].[Nombre]" caption="Nombre" attribute="1" defaultMemberUniqueName="[cambio_equipos FEB FEM Y 1DF].[Nombre].[All]" allUniqueName="[cambio_equipos FEB FEM Y 1DF].[Nombre].[All]" dimensionUniqueName="[cambio_equipos FEB FEM Y 1DF]" displayFolder="" count="0" memberValueDatatype="130" unbalanced="0"/>
    <cacheHierarchy uniqueName="[cambio_equipos FEB FEM Y 1DF].[club]" caption="club" attribute="1" defaultMemberUniqueName="[cambio_equipos FEB FEM Y 1DF].[club].[All]" allUniqueName="[cambio_equipos FEB FEM Y 1DF].[club].[All]" dimensionUniqueName="[cambio_equipos FEB FEM Y 1DF]" displayFolder="" count="0" memberValueDatatype="130" unbalanced="0"/>
    <cacheHierarchy uniqueName="[cambio_equipos FEB FEM Y 1DF].[provincia]" caption="provincia" attribute="1" defaultMemberUniqueName="[cambio_equipos FEB FEM Y 1DF].[provincia].[All]" allUniqueName="[cambio_equipos FEB FEM Y 1DF].[provincia].[All]" dimensionUniqueName="[cambio_equipos FEB FEM Y 1DF]" displayFolder="" count="0" memberValueDatatype="130" unbalanced="0"/>
    <cacheHierarchy uniqueName="[cambio_equipos FEB FEM Y 1DF].[Mail]" caption="Mail" attribute="1" defaultMemberUniqueName="[cambio_equipos FEB FEM Y 1DF].[Mail].[All]" allUniqueName="[cambio_equipos FEB FEM Y 1DF].[Mail].[All]" dimensionUniqueName="[cambio_equipos FEB FEM Y 1DF]" displayFolder="" count="0" memberValueDatatype="130" unbalanced="0"/>
    <cacheHierarchy uniqueName="[cambio_equipos FEB FEM Y 1DF].[AliasCategoria]" caption="AliasCategoria" attribute="1" defaultMemberUniqueName="[cambio_equipos FEB FEM Y 1DF].[AliasCategoria].[All]" allUniqueName="[cambio_equipos FEB FEM Y 1DF].[AliasCategoria].[All]" dimensionUniqueName="[cambio_equipos FEB FEM Y 1DF]" displayFolder="" count="0" memberValueDatatype="130" unbalanced="0"/>
    <cacheHierarchy uniqueName="[cambio_equipos FEB FEM Y 1DF].[AliasCategoria - Copia]" caption="AliasCategoria - Copia" attribute="1" defaultMemberUniqueName="[cambio_equipos FEB FEM Y 1DF].[AliasCategoria - Copia].[All]" allUniqueName="[cambio_equipos FEB FEM Y 1DF].[AliasCategoria - Copia].[All]" dimensionUniqueName="[cambio_equipos FEB FEM Y 1DF]" displayFolder="" count="0" memberValueDatatype="130" unbalanced="0"/>
    <cacheHierarchy uniqueName="[cambio_equipos FEB FEM Y 1DF].[NombreFase]" caption="NombreFase" attribute="1" defaultMemberUniqueName="[cambio_equipos FEB FEM Y 1DF].[NombreFase].[All]" allUniqueName="[cambio_equipos FEB FEM Y 1DF].[NombreFase].[All]" dimensionUniqueName="[cambio_equipos FEB FEM Y 1DF]" displayFolder="" count="0" memberValueDatatype="130" unbalanced="0"/>
    <cacheHierarchy uniqueName="[cambio_equipos FEB FEM Y 1DF].[temporada]" caption="temporada" attribute="1" defaultMemberUniqueName="[cambio_equipos FEB FEM Y 1DF].[temporada].[All]" allUniqueName="[cambio_equipos FEB FEM Y 1DF].[temporada].[All]" dimensionUniqueName="[cambio_equipos FEB FEM Y 1DF]" displayFolder="" count="0" memberValueDatatype="20" unbalanced="0"/>
    <cacheHierarchy uniqueName="[cambio_equipos FEB FEM Y 1DF].[CodClub]" caption="CodClub" attribute="1" defaultMemberUniqueName="[cambio_equipos FEB FEM Y 1DF].[CodClub].[All]" allUniqueName="[cambio_equipos FEB FEM Y 1DF].[CodClub].[All]" dimensionUniqueName="[cambio_equipos FEB FEM Y 1DF]" displayFolder="" count="0" memberValueDatatype="130" unbalanced="0"/>
    <cacheHierarchy uniqueName="[cambio_equipos SR M AUT].[CodEquipo]" caption="CodEquipo" attribute="1" defaultMemberUniqueName="[cambio_equipos SR M AUT].[CodEquipo].[All]" allUniqueName="[cambio_equipos SR M AUT].[CodEquipo].[All]" dimensionUniqueName="[cambio_equipos SR M AUT]" displayFolder="" count="0" memberValueDatatype="130" unbalanced="0"/>
    <cacheHierarchy uniqueName="[cambio_equipos SR M AUT].[Nombre]" caption="Nombre" attribute="1" defaultMemberUniqueName="[cambio_equipos SR M AUT].[Nombre].[All]" allUniqueName="[cambio_equipos SR M AUT].[Nombre].[All]" dimensionUniqueName="[cambio_equipos SR M AUT]" displayFolder="" count="0" memberValueDatatype="130" unbalanced="0"/>
    <cacheHierarchy uniqueName="[cambio_equipos SR M AUT].[club]" caption="club" attribute="1" defaultMemberUniqueName="[cambio_equipos SR M AUT].[club].[All]" allUniqueName="[cambio_equipos SR M AUT].[club].[All]" dimensionUniqueName="[cambio_equipos SR M AUT]" displayFolder="" count="2" memberValueDatatype="130" unbalanced="0">
      <fieldsUsage count="2">
        <fieldUsage x="-1"/>
        <fieldUsage x="0"/>
      </fieldsUsage>
    </cacheHierarchy>
    <cacheHierarchy uniqueName="[cambio_equipos SR M AUT].[provincia]" caption="provincia" attribute="1" defaultMemberUniqueName="[cambio_equipos SR M AUT].[provincia].[All]" allUniqueName="[cambio_equipos SR M AUT].[provincia].[All]" dimensionUniqueName="[cambio_equipos SR M AUT]" displayFolder="" count="0" memberValueDatatype="130" unbalanced="0"/>
    <cacheHierarchy uniqueName="[cambio_equipos SR M AUT].[Mail]" caption="Mail" attribute="1" defaultMemberUniqueName="[cambio_equipos SR M AUT].[Mail].[All]" allUniqueName="[cambio_equipos SR M AUT].[Mail].[All]" dimensionUniqueName="[cambio_equipos SR M AUT]" displayFolder="" count="0" memberValueDatatype="130" unbalanced="0"/>
    <cacheHierarchy uniqueName="[cambio_equipos SR M AUT].[AliasCategoria]" caption="AliasCategoria" attribute="1" defaultMemberUniqueName="[cambio_equipos SR M AUT].[AliasCategoria].[All]" allUniqueName="[cambio_equipos SR M AUT].[AliasCategoria].[All]" dimensionUniqueName="[cambio_equipos SR M AUT]" displayFolder="" count="0" memberValueDatatype="130" unbalanced="0"/>
    <cacheHierarchy uniqueName="[cambio_equipos SR M AUT].[AliasCategoria - Copia]" caption="AliasCategoria - Copia" attribute="1" defaultMemberUniqueName="[cambio_equipos SR M AUT].[AliasCategoria - Copia].[All]" allUniqueName="[cambio_equipos SR M AUT].[AliasCategoria - Copia].[All]" dimensionUniqueName="[cambio_equipos SR M AUT]" displayFolder="" count="0" memberValueDatatype="130" unbalanced="0"/>
    <cacheHierarchy uniqueName="[cambio_equipos SR M AUT].[NombreFase]" caption="NombreFase" attribute="1" defaultMemberUniqueName="[cambio_equipos SR M AUT].[NombreFase].[All]" allUniqueName="[cambio_equipos SR M AUT].[NombreFase].[All]" dimensionUniqueName="[cambio_equipos SR M AUT]" displayFolder="" count="0" memberValueDatatype="130" unbalanced="0"/>
    <cacheHierarchy uniqueName="[cambio_equipos SR M AUT].[temporada]" caption="temporada" attribute="1" defaultMemberUniqueName="[cambio_equipos SR M AUT].[temporada].[All]" allUniqueName="[cambio_equipos SR M AUT].[temporada].[All]" dimensionUniqueName="[cambio_equipos SR M AUT]" displayFolder="" count="0" memberValueDatatype="20" unbalanced="0"/>
    <cacheHierarchy uniqueName="[cambio_equipos SR M AUT].[CodClub]" caption="CodClub" attribute="1" defaultMemberUniqueName="[cambio_equipos SR M AUT].[CodClub].[All]" allUniqueName="[cambio_equipos SR M AUT].[CodClub].[All]" dimensionUniqueName="[cambio_equipos SR M AUT]" displayFolder="" count="0" memberValueDatatype="130" unbalanced="0"/>
    <cacheHierarchy uniqueName="[cambio_equipos SR M PREF].[CodEquipo]" caption="CodEquipo" attribute="1" defaultMemberUniqueName="[cambio_equipos SR M PREF].[CodEquipo].[All]" allUniqueName="[cambio_equipos SR M PREF].[CodEquipo].[All]" dimensionUniqueName="[cambio_equipos SR M PREF]" displayFolder="" count="0" memberValueDatatype="130" unbalanced="0"/>
    <cacheHierarchy uniqueName="[cambio_equipos SR M PREF].[Nombre]" caption="Nombre" attribute="1" defaultMemberUniqueName="[cambio_equipos SR M PREF].[Nombre].[All]" allUniqueName="[cambio_equipos SR M PREF].[Nombre].[All]" dimensionUniqueName="[cambio_equipos SR M PREF]" displayFolder="" count="0" memberValueDatatype="130" unbalanced="0"/>
    <cacheHierarchy uniqueName="[cambio_equipos SR M PREF].[club]" caption="club" attribute="1" defaultMemberUniqueName="[cambio_equipos SR M PREF].[club].[All]" allUniqueName="[cambio_equipos SR M PREF].[club].[All]" dimensionUniqueName="[cambio_equipos SR M PREF]" displayFolder="" count="0" memberValueDatatype="130" unbalanced="0"/>
    <cacheHierarchy uniqueName="[cambio_equipos SR M PREF].[provincia]" caption="provincia" attribute="1" defaultMemberUniqueName="[cambio_equipos SR M PREF].[provincia].[All]" allUniqueName="[cambio_equipos SR M PREF].[provincia].[All]" dimensionUniqueName="[cambio_equipos SR M PREF]" displayFolder="" count="0" memberValueDatatype="130" unbalanced="0"/>
    <cacheHierarchy uniqueName="[cambio_equipos SR M PREF].[Mail]" caption="Mail" attribute="1" defaultMemberUniqueName="[cambio_equipos SR M PREF].[Mail].[All]" allUniqueName="[cambio_equipos SR M PREF].[Mail].[All]" dimensionUniqueName="[cambio_equipos SR M PREF]" displayFolder="" count="0" memberValueDatatype="130" unbalanced="0"/>
    <cacheHierarchy uniqueName="[cambio_equipos SR M PREF].[AliasCategoria]" caption="AliasCategoria" attribute="1" defaultMemberUniqueName="[cambio_equipos SR M PREF].[AliasCategoria].[All]" allUniqueName="[cambio_equipos SR M PREF].[AliasCategoria].[All]" dimensionUniqueName="[cambio_equipos SR M PREF]" displayFolder="" count="0" memberValueDatatype="130" unbalanced="0"/>
    <cacheHierarchy uniqueName="[cambio_equipos SR M PREF].[AliasCategoria - Copia]" caption="AliasCategoria - Copia" attribute="1" defaultMemberUniqueName="[cambio_equipos SR M PREF].[AliasCategoria - Copia].[All]" allUniqueName="[cambio_equipos SR M PREF].[AliasCategoria - Copia].[All]" dimensionUniqueName="[cambio_equipos SR M PREF]" displayFolder="" count="0" memberValueDatatype="130" unbalanced="0"/>
    <cacheHierarchy uniqueName="[cambio_equipos SR M PREF].[NombreFase]" caption="NombreFase" attribute="1" defaultMemberUniqueName="[cambio_equipos SR M PREF].[NombreFase].[All]" allUniqueName="[cambio_equipos SR M PREF].[NombreFase].[All]" dimensionUniqueName="[cambio_equipos SR M PREF]" displayFolder="" count="0" memberValueDatatype="130" unbalanced="0"/>
    <cacheHierarchy uniqueName="[cambio_equipos SR M PREF].[temporada]" caption="temporada" attribute="1" defaultMemberUniqueName="[cambio_equipos SR M PREF].[temporada].[All]" allUniqueName="[cambio_equipos SR M PREF].[temporada].[All]" dimensionUniqueName="[cambio_equipos SR M PREF]" displayFolder="" count="0" memberValueDatatype="20" unbalanced="0"/>
    <cacheHierarchy uniqueName="[cambio_equipos SR M PREF].[CodClub]" caption="CodClub" attribute="1" defaultMemberUniqueName="[cambio_equipos SR M PREF].[CodClub].[All]" allUniqueName="[cambio_equipos SR M PREF].[CodClub].[All]" dimensionUniqueName="[cambio_equipos SR M PREF]" displayFolder="" count="0" memberValueDatatype="130" unbalanced="0"/>
    <cacheHierarchy uniqueName="[Measures].[__XL_Count cambio_equipos]" caption="__XL_Count cambio_equipos" measure="1" displayFolder="" measureGroup="cambio_equipos" count="0" hidden="1"/>
    <cacheHierarchy uniqueName="[Measures].[__XL_Count cambio_equipos SR M AUT]" caption="__XL_Count cambio_equipos SR M AUT" measure="1" displayFolder="" measureGroup="cambio_equipos SR M AUT" count="0" hidden="1"/>
    <cacheHierarchy uniqueName="[Measures].[__XL_Count cambio_equipos SR M PREF]" caption="__XL_Count cambio_equipos SR M PREF" measure="1" displayFolder="" measureGroup="cambio_equipos SR M PREF" count="0" hidden="1"/>
    <cacheHierarchy uniqueName="[Measures].[__XL_Count cambio_equipos 1DM]" caption="__XL_Count cambio_equipos 1DM" measure="1" displayFolder="" measureGroup="cambio_equipos 1DM" count="0" hidden="1"/>
    <cacheHierarchy uniqueName="[Measures].[__XL_Count cambio_equipos FEB FEM Y 1DF]" caption="__XL_Count cambio_equipos FEB FEM Y 1DF" measure="1" displayFolder="" measureGroup="cambio_equipos FEB FEM Y 1DF" count="0" hidden="1"/>
    <cacheHierarchy uniqueName="[Measures].[__No hay medidas definidas]" caption="__No hay medidas definidas" measure="1" displayFolder="" count="0" hidden="1"/>
    <cacheHierarchy uniqueName="[Measures].[Recuento de CodClub]" caption="Recuento de CodClub" measure="1" displayFolder="" measureGroup="cambio_equipos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9"/>
        </ext>
      </extLst>
    </cacheHierarchy>
  </cacheHierarchies>
  <kpis count="0"/>
  <dimensions count="6">
    <dimension name="cambio_equipos" uniqueName="[cambio_equipos]" caption="cambio_equipos"/>
    <dimension name="cambio_equipos 1DM" uniqueName="[cambio_equipos 1DM]" caption="cambio_equipos 1DM"/>
    <dimension name="cambio_equipos FEB FEM Y 1DF" uniqueName="[cambio_equipos FEB FEM Y 1DF]" caption="cambio_equipos FEB FEM Y 1DF"/>
    <dimension name="cambio_equipos SR M AUT" uniqueName="[cambio_equipos SR M AUT]" caption="cambio_equipos SR M AUT"/>
    <dimension name="cambio_equipos SR M PREF" uniqueName="[cambio_equipos SR M PREF]" caption="cambio_equipos SR M PREF"/>
    <dimension measure="1" name="Measures" uniqueName="[Measures]" caption="Measures"/>
  </dimensions>
  <measureGroups count="5">
    <measureGroup name="cambio_equipos" caption="cambio_equipos"/>
    <measureGroup name="cambio_equipos 1DM" caption="cambio_equipos 1DM"/>
    <measureGroup name="cambio_equipos FEB FEM Y 1DF" caption="cambio_equipos FEB FEM Y 1DF"/>
    <measureGroup name="cambio_equipos SR M AUT" caption="cambio_equipos SR M AUT"/>
    <measureGroup name="cambio_equipos SR M PREF" caption="cambio_equipos SR M PREF"/>
  </measureGroups>
  <maps count="9">
    <map measureGroup="0" dimension="0"/>
    <map measureGroup="0" dimension="1"/>
    <map measureGroup="0" dimension="2"/>
    <map measureGroup="0" dimension="3"/>
    <map measureGroup="0" dimension="4"/>
    <map measureGroup="1" dimension="1"/>
    <map measureGroup="2" dimension="2"/>
    <map measureGroup="3" dimension="3"/>
    <map measureGroup="4" dimension="4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Victor Salvador" refreshedDate="45779.57019583333" backgroundQuery="1" createdVersion="8" refreshedVersion="8" minRefreshableVersion="3" recordCount="0" supportSubquery="1" supportAdvancedDrill="1" xr:uid="{86999EBB-C5E6-4E99-A5CA-4C029F03A14F}">
  <cacheSource type="external" connectionId="6"/>
  <cacheFields count="3">
    <cacheField name="[cambio_equipos SR M PREF].[club].[club]" caption="club" numFmtId="0" hierarchy="42" level="1">
      <sharedItems count="41">
        <s v="AGRUP.DVA. SAN VICENTE"/>
        <s v="AJUNTAMENT D´ONDARA"/>
        <s v="AJUNTAMENT DE TEULADA"/>
        <s v="B.C. MELIANA"/>
        <s v="BASQUETBOL ALTEA"/>
        <s v="C.B. ALGEMESI"/>
        <s v="C.B. ANDROS BURJASSOT"/>
        <s v="C.B. BARRIO DEL CRISTO"/>
        <s v="C.B. BENETUSSER"/>
        <s v="C.B. BENICARLO"/>
        <s v="C.B. BENISSA"/>
        <s v="C.B. BURRIANA"/>
        <s v="C.B. CHIVA"/>
        <s v="C.B. EL GRAO DE VALENCIA"/>
        <s v="C.B. ILICITANO"/>
        <s v="C.B. LA FOGUERA CANALS"/>
        <s v="C.B. MONCADA"/>
        <s v="C.B. PEDREGUER"/>
        <s v="C.B. PICANYA"/>
        <s v="C.B. SAX"/>
        <s v="C.B. SILLA"/>
        <s v="C.B. TABERNES BLANQUES"/>
        <s v="C.B. TEIXERETA"/>
        <s v="C.D. MARISTAS ALICANTE"/>
        <s v="CLUB BALONCESTO ATLÉTICO ALBATERA"/>
        <s v="CLUB BASKET MISANA ALBERIC"/>
        <s v="CLUB BASQUET GUADASSUAR"/>
        <s v="CLUB BASQUET MONCOFA"/>
        <s v="CLUB BASQUET QUART"/>
        <s v="CLUB DE BÀSQUET LA VILA"/>
        <s v="CLUB DEPORTIVO JESUITAS VALENCIA"/>
        <s v="CLUB DEPORTIVO ONIL"/>
        <s v="CLUB DEPORTIVO SALESIANOS ALICANTE"/>
        <s v="CLUB ESPORTIU GRAU"/>
        <s v="COL. JUAN COMENIUS"/>
        <s v="ESPORTIU BASQUET PUÇOL"/>
        <s v="PICASSENT C.B."/>
        <s v="SAN ANTONIO"/>
        <s v="SPORTIU XE D´ALAQUAS"/>
        <s v="XERACO BASQUET CLUB"/>
        <s v="ENGUERA BASKET" u="1"/>
      </sharedItems>
    </cacheField>
    <cacheField name="[Measures].[Recuento de CodClub]" caption="Recuento de CodClub" numFmtId="0" hierarchy="56" level="32767"/>
    <cacheField name="[cambio_equipos].[AliasCategoria].[AliasCategoria]" caption="AliasCategoria" numFmtId="0" hierarchy="5" level="1">
      <sharedItems count="2">
        <s v="JR MASC"/>
        <s v="SR M PREF"/>
      </sharedItems>
    </cacheField>
  </cacheFields>
  <cacheHierarchies count="57">
    <cacheHierarchy uniqueName="[cambio_equipos].[CodEquipo]" caption="CodEquipo" attribute="1" defaultMemberUniqueName="[cambio_equipos].[CodEquipo].[All]" allUniqueName="[cambio_equipos].[CodEquipo].[All]" dimensionUniqueName="[cambio_equipos]" displayFolder="" count="0" memberValueDatatype="130" unbalanced="0"/>
    <cacheHierarchy uniqueName="[cambio_equipos].[Nombre]" caption="Nombre" attribute="1" defaultMemberUniqueName="[cambio_equipos].[Nombre].[All]" allUniqueName="[cambio_equipos].[Nombre].[All]" dimensionUniqueName="[cambio_equipos]" displayFolder="" count="0" memberValueDatatype="130" unbalanced="0"/>
    <cacheHierarchy uniqueName="[cambio_equipos].[club]" caption="club" attribute="1" defaultMemberUniqueName="[cambio_equipos].[club].[All]" allUniqueName="[cambio_equipos].[club].[All]" dimensionUniqueName="[cambio_equipos]" displayFolder="" count="0" memberValueDatatype="130" unbalanced="0"/>
    <cacheHierarchy uniqueName="[cambio_equipos].[provincia]" caption="provincia" attribute="1" defaultMemberUniqueName="[cambio_equipos].[provincia].[All]" allUniqueName="[cambio_equipos].[provincia].[All]" dimensionUniqueName="[cambio_equipos]" displayFolder="" count="0" memberValueDatatype="130" unbalanced="0"/>
    <cacheHierarchy uniqueName="[cambio_equipos].[Mail]" caption="Mail" attribute="1" defaultMemberUniqueName="[cambio_equipos].[Mail].[All]" allUniqueName="[cambio_equipos].[Mail].[All]" dimensionUniqueName="[cambio_equipos]" displayFolder="" count="0" memberValueDatatype="130" unbalanced="0"/>
    <cacheHierarchy uniqueName="[cambio_equipos].[AliasCategoria]" caption="AliasCategoria" attribute="1" defaultMemberUniqueName="[cambio_equipos].[AliasCategoria].[All]" allUniqueName="[cambio_equipos].[AliasCategoria].[All]" dimensionUniqueName="[cambio_equipos]" displayFolder="" count="2" memberValueDatatype="130" unbalanced="0">
      <fieldsUsage count="2">
        <fieldUsage x="-1"/>
        <fieldUsage x="2"/>
      </fieldsUsage>
    </cacheHierarchy>
    <cacheHierarchy uniqueName="[cambio_equipos].[AliasCategoria - Copia]" caption="AliasCategoria - Copia" attribute="1" defaultMemberUniqueName="[cambio_equipos].[AliasCategoria - Copia].[All]" allUniqueName="[cambio_equipos].[AliasCategoria - Copia].[All]" dimensionUniqueName="[cambio_equipos]" displayFolder="" count="0" memberValueDatatype="130" unbalanced="0"/>
    <cacheHierarchy uniqueName="[cambio_equipos].[NombreFase]" caption="NombreFase" attribute="1" defaultMemberUniqueName="[cambio_equipos].[NombreFase].[All]" allUniqueName="[cambio_equipos].[NombreFase].[All]" dimensionUniqueName="[cambio_equipos]" displayFolder="" count="0" memberValueDatatype="130" unbalanced="0"/>
    <cacheHierarchy uniqueName="[cambio_equipos].[temporada]" caption="temporada" attribute="1" defaultMemberUniqueName="[cambio_equipos].[temporada].[All]" allUniqueName="[cambio_equipos].[temporada].[All]" dimensionUniqueName="[cambio_equipos]" displayFolder="" count="0" memberValueDatatype="20" unbalanced="0"/>
    <cacheHierarchy uniqueName="[cambio_equipos].[CodClub]" caption="CodClub" attribute="1" defaultMemberUniqueName="[cambio_equipos].[CodClub].[All]" allUniqueName="[cambio_equipos].[CodClub].[All]" dimensionUniqueName="[cambio_equipos]" displayFolder="" count="0" memberValueDatatype="130" unbalanced="0"/>
    <cacheHierarchy uniqueName="[cambio_equipos 1DM].[CodEquipo]" caption="CodEquipo" attribute="1" defaultMemberUniqueName="[cambio_equipos 1DM].[CodEquipo].[All]" allUniqueName="[cambio_equipos 1DM].[CodEquipo].[All]" dimensionUniqueName="[cambio_equipos 1DM]" displayFolder="" count="0" memberValueDatatype="130" unbalanced="0"/>
    <cacheHierarchy uniqueName="[cambio_equipos 1DM].[Nombre]" caption="Nombre" attribute="1" defaultMemberUniqueName="[cambio_equipos 1DM].[Nombre].[All]" allUniqueName="[cambio_equipos 1DM].[Nombre].[All]" dimensionUniqueName="[cambio_equipos 1DM]" displayFolder="" count="0" memberValueDatatype="130" unbalanced="0"/>
    <cacheHierarchy uniqueName="[cambio_equipos 1DM].[club]" caption="club" attribute="1" defaultMemberUniqueName="[cambio_equipos 1DM].[club].[All]" allUniqueName="[cambio_equipos 1DM].[club].[All]" dimensionUniqueName="[cambio_equipos 1DM]" displayFolder="" count="0" memberValueDatatype="130" unbalanced="0"/>
    <cacheHierarchy uniqueName="[cambio_equipos 1DM].[provincia]" caption="provincia" attribute="1" defaultMemberUniqueName="[cambio_equipos 1DM].[provincia].[All]" allUniqueName="[cambio_equipos 1DM].[provincia].[All]" dimensionUniqueName="[cambio_equipos 1DM]" displayFolder="" count="0" memberValueDatatype="130" unbalanced="0"/>
    <cacheHierarchy uniqueName="[cambio_equipos 1DM].[Mail]" caption="Mail" attribute="1" defaultMemberUniqueName="[cambio_equipos 1DM].[Mail].[All]" allUniqueName="[cambio_equipos 1DM].[Mail].[All]" dimensionUniqueName="[cambio_equipos 1DM]" displayFolder="" count="0" memberValueDatatype="130" unbalanced="0"/>
    <cacheHierarchy uniqueName="[cambio_equipos 1DM].[AliasCategoria]" caption="AliasCategoria" attribute="1" defaultMemberUniqueName="[cambio_equipos 1DM].[AliasCategoria].[All]" allUniqueName="[cambio_equipos 1DM].[AliasCategoria].[All]" dimensionUniqueName="[cambio_equipos 1DM]" displayFolder="" count="0" memberValueDatatype="130" unbalanced="0"/>
    <cacheHierarchy uniqueName="[cambio_equipos 1DM].[AliasCategoria - Copia]" caption="AliasCategoria - Copia" attribute="1" defaultMemberUniqueName="[cambio_equipos 1DM].[AliasCategoria - Copia].[All]" allUniqueName="[cambio_equipos 1DM].[AliasCategoria - Copia].[All]" dimensionUniqueName="[cambio_equipos 1DM]" displayFolder="" count="0" memberValueDatatype="130" unbalanced="0"/>
    <cacheHierarchy uniqueName="[cambio_equipos 1DM].[NombreFase]" caption="NombreFase" attribute="1" defaultMemberUniqueName="[cambio_equipos 1DM].[NombreFase].[All]" allUniqueName="[cambio_equipos 1DM].[NombreFase].[All]" dimensionUniqueName="[cambio_equipos 1DM]" displayFolder="" count="0" memberValueDatatype="130" unbalanced="0"/>
    <cacheHierarchy uniqueName="[cambio_equipos 1DM].[temporada]" caption="temporada" attribute="1" defaultMemberUniqueName="[cambio_equipos 1DM].[temporada].[All]" allUniqueName="[cambio_equipos 1DM].[temporada].[All]" dimensionUniqueName="[cambio_equipos 1DM]" displayFolder="" count="0" memberValueDatatype="20" unbalanced="0"/>
    <cacheHierarchy uniqueName="[cambio_equipos 1DM].[CodClub]" caption="CodClub" attribute="1" defaultMemberUniqueName="[cambio_equipos 1DM].[CodClub].[All]" allUniqueName="[cambio_equipos 1DM].[CodClub].[All]" dimensionUniqueName="[cambio_equipos 1DM]" displayFolder="" count="0" memberValueDatatype="130" unbalanced="0"/>
    <cacheHierarchy uniqueName="[cambio_equipos FEB FEM Y 1DF].[CodEquipo]" caption="CodEquipo" attribute="1" defaultMemberUniqueName="[cambio_equipos FEB FEM Y 1DF].[CodEquipo].[All]" allUniqueName="[cambio_equipos FEB FEM Y 1DF].[CodEquipo].[All]" dimensionUniqueName="[cambio_equipos FEB FEM Y 1DF]" displayFolder="" count="0" memberValueDatatype="130" unbalanced="0"/>
    <cacheHierarchy uniqueName="[cambio_equipos FEB FEM Y 1DF].[Nombre]" caption="Nombre" attribute="1" defaultMemberUniqueName="[cambio_equipos FEB FEM Y 1DF].[Nombre].[All]" allUniqueName="[cambio_equipos FEB FEM Y 1DF].[Nombre].[All]" dimensionUniqueName="[cambio_equipos FEB FEM Y 1DF]" displayFolder="" count="0" memberValueDatatype="130" unbalanced="0"/>
    <cacheHierarchy uniqueName="[cambio_equipos FEB FEM Y 1DF].[club]" caption="club" attribute="1" defaultMemberUniqueName="[cambio_equipos FEB FEM Y 1DF].[club].[All]" allUniqueName="[cambio_equipos FEB FEM Y 1DF].[club].[All]" dimensionUniqueName="[cambio_equipos FEB FEM Y 1DF]" displayFolder="" count="0" memberValueDatatype="130" unbalanced="0"/>
    <cacheHierarchy uniqueName="[cambio_equipos FEB FEM Y 1DF].[provincia]" caption="provincia" attribute="1" defaultMemberUniqueName="[cambio_equipos FEB FEM Y 1DF].[provincia].[All]" allUniqueName="[cambio_equipos FEB FEM Y 1DF].[provincia].[All]" dimensionUniqueName="[cambio_equipos FEB FEM Y 1DF]" displayFolder="" count="0" memberValueDatatype="130" unbalanced="0"/>
    <cacheHierarchy uniqueName="[cambio_equipos FEB FEM Y 1DF].[Mail]" caption="Mail" attribute="1" defaultMemberUniqueName="[cambio_equipos FEB FEM Y 1DF].[Mail].[All]" allUniqueName="[cambio_equipos FEB FEM Y 1DF].[Mail].[All]" dimensionUniqueName="[cambio_equipos FEB FEM Y 1DF]" displayFolder="" count="0" memberValueDatatype="130" unbalanced="0"/>
    <cacheHierarchy uniqueName="[cambio_equipos FEB FEM Y 1DF].[AliasCategoria]" caption="AliasCategoria" attribute="1" defaultMemberUniqueName="[cambio_equipos FEB FEM Y 1DF].[AliasCategoria].[All]" allUniqueName="[cambio_equipos FEB FEM Y 1DF].[AliasCategoria].[All]" dimensionUniqueName="[cambio_equipos FEB FEM Y 1DF]" displayFolder="" count="0" memberValueDatatype="130" unbalanced="0"/>
    <cacheHierarchy uniqueName="[cambio_equipos FEB FEM Y 1DF].[AliasCategoria - Copia]" caption="AliasCategoria - Copia" attribute="1" defaultMemberUniqueName="[cambio_equipos FEB FEM Y 1DF].[AliasCategoria - Copia].[All]" allUniqueName="[cambio_equipos FEB FEM Y 1DF].[AliasCategoria - Copia].[All]" dimensionUniqueName="[cambio_equipos FEB FEM Y 1DF]" displayFolder="" count="0" memberValueDatatype="130" unbalanced="0"/>
    <cacheHierarchy uniqueName="[cambio_equipos FEB FEM Y 1DF].[NombreFase]" caption="NombreFase" attribute="1" defaultMemberUniqueName="[cambio_equipos FEB FEM Y 1DF].[NombreFase].[All]" allUniqueName="[cambio_equipos FEB FEM Y 1DF].[NombreFase].[All]" dimensionUniqueName="[cambio_equipos FEB FEM Y 1DF]" displayFolder="" count="0" memberValueDatatype="130" unbalanced="0"/>
    <cacheHierarchy uniqueName="[cambio_equipos FEB FEM Y 1DF].[temporada]" caption="temporada" attribute="1" defaultMemberUniqueName="[cambio_equipos FEB FEM Y 1DF].[temporada].[All]" allUniqueName="[cambio_equipos FEB FEM Y 1DF].[temporada].[All]" dimensionUniqueName="[cambio_equipos FEB FEM Y 1DF]" displayFolder="" count="0" memberValueDatatype="20" unbalanced="0"/>
    <cacheHierarchy uniqueName="[cambio_equipos FEB FEM Y 1DF].[CodClub]" caption="CodClub" attribute="1" defaultMemberUniqueName="[cambio_equipos FEB FEM Y 1DF].[CodClub].[All]" allUniqueName="[cambio_equipos FEB FEM Y 1DF].[CodClub].[All]" dimensionUniqueName="[cambio_equipos FEB FEM Y 1DF]" displayFolder="" count="0" memberValueDatatype="130" unbalanced="0"/>
    <cacheHierarchy uniqueName="[cambio_equipos SR M AUT].[CodEquipo]" caption="CodEquipo" attribute="1" defaultMemberUniqueName="[cambio_equipos SR M AUT].[CodEquipo].[All]" allUniqueName="[cambio_equipos SR M AUT].[CodEquipo].[All]" dimensionUniqueName="[cambio_equipos SR M AUT]" displayFolder="" count="0" memberValueDatatype="130" unbalanced="0"/>
    <cacheHierarchy uniqueName="[cambio_equipos SR M AUT].[Nombre]" caption="Nombre" attribute="1" defaultMemberUniqueName="[cambio_equipos SR M AUT].[Nombre].[All]" allUniqueName="[cambio_equipos SR M AUT].[Nombre].[All]" dimensionUniqueName="[cambio_equipos SR M AUT]" displayFolder="" count="0" memberValueDatatype="130" unbalanced="0"/>
    <cacheHierarchy uniqueName="[cambio_equipos SR M AUT].[club]" caption="club" attribute="1" defaultMemberUniqueName="[cambio_equipos SR M AUT].[club].[All]" allUniqueName="[cambio_equipos SR M AUT].[club].[All]" dimensionUniqueName="[cambio_equipos SR M AUT]" displayFolder="" count="0" memberValueDatatype="130" unbalanced="0"/>
    <cacheHierarchy uniqueName="[cambio_equipos SR M AUT].[provincia]" caption="provincia" attribute="1" defaultMemberUniqueName="[cambio_equipos SR M AUT].[provincia].[All]" allUniqueName="[cambio_equipos SR M AUT].[provincia].[All]" dimensionUniqueName="[cambio_equipos SR M AUT]" displayFolder="" count="0" memberValueDatatype="130" unbalanced="0"/>
    <cacheHierarchy uniqueName="[cambio_equipos SR M AUT].[Mail]" caption="Mail" attribute="1" defaultMemberUniqueName="[cambio_equipos SR M AUT].[Mail].[All]" allUniqueName="[cambio_equipos SR M AUT].[Mail].[All]" dimensionUniqueName="[cambio_equipos SR M AUT]" displayFolder="" count="0" memberValueDatatype="130" unbalanced="0"/>
    <cacheHierarchy uniqueName="[cambio_equipos SR M AUT].[AliasCategoria]" caption="AliasCategoria" attribute="1" defaultMemberUniqueName="[cambio_equipos SR M AUT].[AliasCategoria].[All]" allUniqueName="[cambio_equipos SR M AUT].[AliasCategoria].[All]" dimensionUniqueName="[cambio_equipos SR M AUT]" displayFolder="" count="0" memberValueDatatype="130" unbalanced="0"/>
    <cacheHierarchy uniqueName="[cambio_equipos SR M AUT].[AliasCategoria - Copia]" caption="AliasCategoria - Copia" attribute="1" defaultMemberUniqueName="[cambio_equipos SR M AUT].[AliasCategoria - Copia].[All]" allUniqueName="[cambio_equipos SR M AUT].[AliasCategoria - Copia].[All]" dimensionUniqueName="[cambio_equipos SR M AUT]" displayFolder="" count="0" memberValueDatatype="130" unbalanced="0"/>
    <cacheHierarchy uniqueName="[cambio_equipos SR M AUT].[NombreFase]" caption="NombreFase" attribute="1" defaultMemberUniqueName="[cambio_equipos SR M AUT].[NombreFase].[All]" allUniqueName="[cambio_equipos SR M AUT].[NombreFase].[All]" dimensionUniqueName="[cambio_equipos SR M AUT]" displayFolder="" count="0" memberValueDatatype="130" unbalanced="0"/>
    <cacheHierarchy uniqueName="[cambio_equipos SR M AUT].[temporada]" caption="temporada" attribute="1" defaultMemberUniqueName="[cambio_equipos SR M AUT].[temporada].[All]" allUniqueName="[cambio_equipos SR M AUT].[temporada].[All]" dimensionUniqueName="[cambio_equipos SR M AUT]" displayFolder="" count="0" memberValueDatatype="20" unbalanced="0"/>
    <cacheHierarchy uniqueName="[cambio_equipos SR M AUT].[CodClub]" caption="CodClub" attribute="1" defaultMemberUniqueName="[cambio_equipos SR M AUT].[CodClub].[All]" allUniqueName="[cambio_equipos SR M AUT].[CodClub].[All]" dimensionUniqueName="[cambio_equipos SR M AUT]" displayFolder="" count="0" memberValueDatatype="130" unbalanced="0"/>
    <cacheHierarchy uniqueName="[cambio_equipos SR M PREF].[CodEquipo]" caption="CodEquipo" attribute="1" defaultMemberUniqueName="[cambio_equipos SR M PREF].[CodEquipo].[All]" allUniqueName="[cambio_equipos SR M PREF].[CodEquipo].[All]" dimensionUniqueName="[cambio_equipos SR M PREF]" displayFolder="" count="0" memberValueDatatype="130" unbalanced="0"/>
    <cacheHierarchy uniqueName="[cambio_equipos SR M PREF].[Nombre]" caption="Nombre" attribute="1" defaultMemberUniqueName="[cambio_equipos SR M PREF].[Nombre].[All]" allUniqueName="[cambio_equipos SR M PREF].[Nombre].[All]" dimensionUniqueName="[cambio_equipos SR M PREF]" displayFolder="" count="0" memberValueDatatype="130" unbalanced="0"/>
    <cacheHierarchy uniqueName="[cambio_equipos SR M PREF].[club]" caption="club" attribute="1" defaultMemberUniqueName="[cambio_equipos SR M PREF].[club].[All]" allUniqueName="[cambio_equipos SR M PREF].[club].[All]" dimensionUniqueName="[cambio_equipos SR M PREF]" displayFolder="" count="2" memberValueDatatype="130" unbalanced="0">
      <fieldsUsage count="2">
        <fieldUsage x="-1"/>
        <fieldUsage x="0"/>
      </fieldsUsage>
    </cacheHierarchy>
    <cacheHierarchy uniqueName="[cambio_equipos SR M PREF].[provincia]" caption="provincia" attribute="1" defaultMemberUniqueName="[cambio_equipos SR M PREF].[provincia].[All]" allUniqueName="[cambio_equipos SR M PREF].[provincia].[All]" dimensionUniqueName="[cambio_equipos SR M PREF]" displayFolder="" count="0" memberValueDatatype="130" unbalanced="0"/>
    <cacheHierarchy uniqueName="[cambio_equipos SR M PREF].[Mail]" caption="Mail" attribute="1" defaultMemberUniqueName="[cambio_equipos SR M PREF].[Mail].[All]" allUniqueName="[cambio_equipos SR M PREF].[Mail].[All]" dimensionUniqueName="[cambio_equipos SR M PREF]" displayFolder="" count="0" memberValueDatatype="130" unbalanced="0"/>
    <cacheHierarchy uniqueName="[cambio_equipos SR M PREF].[AliasCategoria]" caption="AliasCategoria" attribute="1" defaultMemberUniqueName="[cambio_equipos SR M PREF].[AliasCategoria].[All]" allUniqueName="[cambio_equipos SR M PREF].[AliasCategoria].[All]" dimensionUniqueName="[cambio_equipos SR M PREF]" displayFolder="" count="0" memberValueDatatype="130" unbalanced="0"/>
    <cacheHierarchy uniqueName="[cambio_equipos SR M PREF].[AliasCategoria - Copia]" caption="AliasCategoria - Copia" attribute="1" defaultMemberUniqueName="[cambio_equipos SR M PREF].[AliasCategoria - Copia].[All]" allUniqueName="[cambio_equipos SR M PREF].[AliasCategoria - Copia].[All]" dimensionUniqueName="[cambio_equipos SR M PREF]" displayFolder="" count="0" memberValueDatatype="130" unbalanced="0"/>
    <cacheHierarchy uniqueName="[cambio_equipos SR M PREF].[NombreFase]" caption="NombreFase" attribute="1" defaultMemberUniqueName="[cambio_equipos SR M PREF].[NombreFase].[All]" allUniqueName="[cambio_equipos SR M PREF].[NombreFase].[All]" dimensionUniqueName="[cambio_equipos SR M PREF]" displayFolder="" count="0" memberValueDatatype="130" unbalanced="0"/>
    <cacheHierarchy uniqueName="[cambio_equipos SR M PREF].[temporada]" caption="temporada" attribute="1" defaultMemberUniqueName="[cambio_equipos SR M PREF].[temporada].[All]" allUniqueName="[cambio_equipos SR M PREF].[temporada].[All]" dimensionUniqueName="[cambio_equipos SR M PREF]" displayFolder="" count="0" memberValueDatatype="20" unbalanced="0"/>
    <cacheHierarchy uniqueName="[cambio_equipos SR M PREF].[CodClub]" caption="CodClub" attribute="1" defaultMemberUniqueName="[cambio_equipos SR M PREF].[CodClub].[All]" allUniqueName="[cambio_equipos SR M PREF].[CodClub].[All]" dimensionUniqueName="[cambio_equipos SR M PREF]" displayFolder="" count="0" memberValueDatatype="130" unbalanced="0"/>
    <cacheHierarchy uniqueName="[Measures].[__XL_Count cambio_equipos]" caption="__XL_Count cambio_equipos" measure="1" displayFolder="" measureGroup="cambio_equipos" count="0" hidden="1"/>
    <cacheHierarchy uniqueName="[Measures].[__XL_Count cambio_equipos SR M AUT]" caption="__XL_Count cambio_equipos SR M AUT" measure="1" displayFolder="" measureGroup="cambio_equipos SR M AUT" count="0" hidden="1"/>
    <cacheHierarchy uniqueName="[Measures].[__XL_Count cambio_equipos SR M PREF]" caption="__XL_Count cambio_equipos SR M PREF" measure="1" displayFolder="" measureGroup="cambio_equipos SR M PREF" count="0" hidden="1"/>
    <cacheHierarchy uniqueName="[Measures].[__XL_Count cambio_equipos 1DM]" caption="__XL_Count cambio_equipos 1DM" measure="1" displayFolder="" measureGroup="cambio_equipos 1DM" count="0" hidden="1"/>
    <cacheHierarchy uniqueName="[Measures].[__XL_Count cambio_equipos FEB FEM Y 1DF]" caption="__XL_Count cambio_equipos FEB FEM Y 1DF" measure="1" displayFolder="" measureGroup="cambio_equipos FEB FEM Y 1DF" count="0" hidden="1"/>
    <cacheHierarchy uniqueName="[Measures].[__No hay medidas definidas]" caption="__No hay medidas definidas" measure="1" displayFolder="" count="0" hidden="1"/>
    <cacheHierarchy uniqueName="[Measures].[Recuento de CodClub]" caption="Recuento de CodClub" measure="1" displayFolder="" measureGroup="cambio_equipos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9"/>
        </ext>
      </extLst>
    </cacheHierarchy>
  </cacheHierarchies>
  <kpis count="0"/>
  <dimensions count="6">
    <dimension name="cambio_equipos" uniqueName="[cambio_equipos]" caption="cambio_equipos"/>
    <dimension name="cambio_equipos 1DM" uniqueName="[cambio_equipos 1DM]" caption="cambio_equipos 1DM"/>
    <dimension name="cambio_equipos FEB FEM Y 1DF" uniqueName="[cambio_equipos FEB FEM Y 1DF]" caption="cambio_equipos FEB FEM Y 1DF"/>
    <dimension name="cambio_equipos SR M AUT" uniqueName="[cambio_equipos SR M AUT]" caption="cambio_equipos SR M AUT"/>
    <dimension name="cambio_equipos SR M PREF" uniqueName="[cambio_equipos SR M PREF]" caption="cambio_equipos SR M PREF"/>
    <dimension measure="1" name="Measures" uniqueName="[Measures]" caption="Measures"/>
  </dimensions>
  <measureGroups count="5">
    <measureGroup name="cambio_equipos" caption="cambio_equipos"/>
    <measureGroup name="cambio_equipos 1DM" caption="cambio_equipos 1DM"/>
    <measureGroup name="cambio_equipos FEB FEM Y 1DF" caption="cambio_equipos FEB FEM Y 1DF"/>
    <measureGroup name="cambio_equipos SR M AUT" caption="cambio_equipos SR M AUT"/>
    <measureGroup name="cambio_equipos SR M PREF" caption="cambio_equipos SR M PREF"/>
  </measureGroups>
  <maps count="9">
    <map measureGroup="0" dimension="0"/>
    <map measureGroup="0" dimension="1"/>
    <map measureGroup="0" dimension="2"/>
    <map measureGroup="0" dimension="3"/>
    <map measureGroup="0" dimension="4"/>
    <map measureGroup="1" dimension="1"/>
    <map measureGroup="2" dimension="2"/>
    <map measureGroup="3" dimension="3"/>
    <map measureGroup="4" dimension="4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5EADCB0-074E-40E9-A614-8BF10F603C4C}" name="TablaDinámica5" cacheId="434" applyNumberFormats="0" applyBorderFormats="0" applyFontFormats="0" applyPatternFormats="0" applyAlignmentFormats="0" applyWidthHeightFormats="1" dataCaption="Valores" tag="4b1ea1e3-93f0-4bb1-9135-937a82bbec15" updatedVersion="8" minRefreshableVersion="3" useAutoFormatting="1" colGrandTotals="0" itemPrintTitles="1" createdVersion="8" indent="0" outline="1" outlineData="1" multipleFieldFilters="0" rowHeaderCaption="FEB Y 1DM" colHeaderCaption="equipos">
  <location ref="B3:Y53" firstHeaderRow="1" firstDataRow="2" firstDataCol="1"/>
  <pivotFields count="5">
    <pivotField allDrilled="1" subtotalTop="0" showAll="0" dataSourceSort="1" defaultSubtotal="0" defaultAttributeDrillState="1">
      <items count="28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s="1" x="10"/>
        <item s="1" x="11"/>
        <item s="1" x="12"/>
        <item s="1" x="13"/>
        <item s="1" x="14"/>
        <item s="1" x="15"/>
        <item s="1" x="16"/>
        <item s="1" x="17"/>
        <item s="1" x="18"/>
        <item s="1" x="19"/>
        <item s="1" x="20"/>
        <item s="1" x="21"/>
        <item s="1" x="22"/>
        <item s="1" x="23"/>
        <item s="1" x="24"/>
        <item s="1" x="25"/>
        <item s="1" x="26"/>
        <item s="1" x="27"/>
      </items>
    </pivotField>
    <pivotField allDrilled="1" subtotalTop="0" showAll="0" defaultSubtotal="0" defaultAttributeDrillState="1">
      <items count="15">
        <item s="1" x="10"/>
        <item s="1" x="7"/>
        <item s="1" x="8"/>
        <item s="1" x="9"/>
        <item s="1" x="4"/>
        <item s="1" x="11"/>
        <item s="1" x="12"/>
        <item s="1" x="13"/>
        <item s="1" x="14"/>
        <item s="1" x="6"/>
        <item s="1" x="3"/>
        <item s="1" x="5"/>
        <item s="1" x="0"/>
        <item s="1" x="1"/>
        <item s="1" x="2"/>
      </items>
    </pivotField>
    <pivotField dataField="1" subtotalTop="0" showAll="0" defaultSubtotal="0"/>
    <pivotField axis="axisRow" allDrilled="1" subtotalTop="0" showAll="0" dataSourceSort="1" defaultSubtotal="0" defaultAttributeDrillState="1">
      <items count="48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s="1" x="10"/>
        <item s="1" x="11"/>
        <item s="1" x="12"/>
        <item s="1" x="13"/>
        <item s="1" x="14"/>
        <item s="1" x="15"/>
        <item s="1" x="16"/>
        <item s="1" x="17"/>
        <item s="1" x="18"/>
        <item s="1" x="19"/>
        <item s="1" x="20"/>
        <item s="1" x="21"/>
        <item s="1" x="22"/>
        <item s="1" x="23"/>
        <item s="1" x="24"/>
        <item s="1" x="25"/>
        <item s="1" x="26"/>
        <item s="1" x="27"/>
        <item s="1" x="28"/>
        <item s="1" x="29"/>
        <item s="1" x="30"/>
        <item s="1" x="31"/>
        <item s="1" x="32"/>
        <item s="1" x="33"/>
        <item s="1" x="34"/>
        <item s="1" x="35"/>
        <item s="1" x="36"/>
        <item s="1" x="37"/>
        <item s="1" x="38"/>
        <item s="1" x="39"/>
        <item s="1" x="40"/>
        <item s="1" x="41"/>
        <item s="1" x="42"/>
        <item s="1" x="43"/>
        <item s="1" x="44"/>
        <item s="1" x="45"/>
        <item s="1" x="46"/>
        <item s="1" x="47"/>
      </items>
    </pivotField>
    <pivotField axis="axisCol" allDrilled="1" subtotalTop="0" showAll="0" defaultSubtotal="0" defaultAttributeDrillState="1">
      <items count="23">
        <item x="2"/>
        <item x="3"/>
        <item x="5"/>
        <item x="6"/>
        <item x="7"/>
        <item x="8"/>
        <item x="9"/>
        <item x="10"/>
        <item x="11"/>
        <item x="22"/>
        <item x="17"/>
        <item x="18"/>
        <item x="21"/>
        <item x="0"/>
        <item x="4"/>
        <item x="20"/>
        <item x="13"/>
        <item x="12"/>
        <item x="15"/>
        <item x="16"/>
        <item x="1"/>
        <item x="14"/>
        <item x="19"/>
      </items>
    </pivotField>
  </pivotFields>
  <rowFields count="1">
    <field x="3"/>
  </rowFields>
  <rowItems count="4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 t="grand">
      <x/>
    </i>
  </rowItems>
  <colFields count="1">
    <field x="4"/>
  </colFields>
  <colItems count="2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</colItems>
  <dataFields count="1">
    <dataField name="REQUISITOS EQUIPOS FEB Y 1DM" fld="2" subtotal="count" baseField="0" baseItem="0"/>
  </dataFields>
  <formats count="9">
    <format dxfId="148">
      <pivotArea type="all" dataOnly="0" outline="0" fieldPosition="0"/>
    </format>
    <format dxfId="147">
      <pivotArea outline="0" collapsedLevelsAreSubtotals="1" fieldPosition="0"/>
    </format>
    <format dxfId="146">
      <pivotArea type="origin" dataOnly="0" labelOnly="1" outline="0" fieldPosition="0"/>
    </format>
    <format dxfId="145">
      <pivotArea field="4" type="button" dataOnly="0" labelOnly="1" outline="0" axis="axisCol" fieldPosition="0"/>
    </format>
    <format dxfId="144">
      <pivotArea type="topRight" dataOnly="0" labelOnly="1" outline="0" fieldPosition="0"/>
    </format>
    <format dxfId="143">
      <pivotArea field="3" type="button" dataOnly="0" labelOnly="1" outline="0" axis="axisRow" fieldPosition="0"/>
    </format>
    <format dxfId="142">
      <pivotArea dataOnly="0" labelOnly="1" fieldPosition="0">
        <references count="1">
          <reference field="3" count="0"/>
        </references>
      </pivotArea>
    </format>
    <format dxfId="141">
      <pivotArea dataOnly="0" labelOnly="1" grandRow="1" outline="0" fieldPosition="0"/>
    </format>
    <format dxfId="140">
      <pivotArea dataOnly="0" labelOnly="1" fieldPosition="0">
        <references count="1">
          <reference field="4" count="0"/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Hierarchies count="57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 caption="REQUISITOS EQUIPOS FEB Y 1DM"/>
  </pivotHierarchies>
  <pivotTableStyleInfo name="PivotStyleLight16" showRowHeaders="1" showColHeaders="1" showRowStripes="0" showColStripes="0" showLastColumn="1"/>
  <rowHierarchiesUsage count="1">
    <rowHierarchyUsage hierarchyUsage="12"/>
  </rowHierarchiesUsage>
  <colHierarchiesUsage count="1">
    <colHierarchyUsage hierarchyUsage="5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ambio_equipos 1DM]"/>
        <x15:activeTabTopLevelEntity name="[cambio_equipo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8850E39-9455-46C8-95C2-F6876AED3F29}" name="TablaDinámica6" cacheId="437" applyNumberFormats="0" applyBorderFormats="0" applyFontFormats="0" applyPatternFormats="0" applyAlignmentFormats="0" applyWidthHeightFormats="1" dataCaption="Valores" tag="072bf6f5-783c-4f96-90ca-83552b26100d" updatedVersion="8" minRefreshableVersion="3" useAutoFormatting="1" itemPrintTitles="1" createdVersion="8" indent="0" outline="1" outlineData="1" multipleFieldFilters="0" rowHeaderCaption="SR M AUT" colHeaderCaption="eq">
  <location ref="A5:Y50" firstHeaderRow="1" firstDataRow="2" firstDataCol="1"/>
  <pivotFields count="3">
    <pivotField axis="axisRow" allDrilled="1" subtotalTop="0" showAll="0" sortType="ascending" defaultSubtotal="0" defaultAttributeDrillState="1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ubtotalTop="0" showAll="0" defaultSubtotal="0"/>
    <pivotField axis="axisCol" allDrilled="1" subtotalTop="0" showAll="0" defaultSubtotal="0" defaultAttributeDrillState="1">
      <items count="23">
        <item x="0"/>
        <item x="20"/>
        <item x="21"/>
        <item x="13"/>
        <item x="2"/>
        <item x="3"/>
        <item x="4"/>
        <item x="5"/>
        <item x="6"/>
        <item x="7"/>
        <item x="8"/>
        <item x="9"/>
        <item x="10"/>
        <item x="11"/>
        <item x="22"/>
        <item x="14"/>
        <item x="17"/>
        <item x="18"/>
        <item x="12"/>
        <item x="15"/>
        <item x="16"/>
        <item x="1"/>
        <item x="19"/>
      </items>
    </pivotField>
  </pivotFields>
  <rowFields count="1">
    <field x="0"/>
  </rowFields>
  <rowItems count="44">
    <i>
      <x v="30"/>
    </i>
    <i>
      <x v="9"/>
    </i>
    <i>
      <x v="37"/>
    </i>
    <i>
      <x v="28"/>
    </i>
    <i>
      <x v="34"/>
    </i>
    <i>
      <x v="14"/>
    </i>
    <i>
      <x v="10"/>
    </i>
    <i>
      <x v="12"/>
    </i>
    <i>
      <x v="3"/>
    </i>
    <i>
      <x v="32"/>
    </i>
    <i>
      <x v="40"/>
    </i>
    <i>
      <x v="8"/>
    </i>
    <i>
      <x/>
    </i>
    <i>
      <x v="1"/>
    </i>
    <i>
      <x v="15"/>
    </i>
    <i>
      <x v="39"/>
    </i>
    <i>
      <x v="7"/>
    </i>
    <i>
      <x v="33"/>
    </i>
    <i>
      <x v="38"/>
    </i>
    <i>
      <x v="20"/>
    </i>
    <i>
      <x v="26"/>
    </i>
    <i>
      <x v="18"/>
    </i>
    <i>
      <x v="29"/>
    </i>
    <i>
      <x v="35"/>
    </i>
    <i>
      <x v="19"/>
    </i>
    <i>
      <x v="31"/>
    </i>
    <i>
      <x v="25"/>
    </i>
    <i>
      <x v="22"/>
    </i>
    <i>
      <x v="6"/>
    </i>
    <i>
      <x v="16"/>
    </i>
    <i>
      <x v="13"/>
    </i>
    <i>
      <x v="11"/>
    </i>
    <i>
      <x v="27"/>
    </i>
    <i>
      <x v="2"/>
    </i>
    <i>
      <x v="17"/>
    </i>
    <i>
      <x v="5"/>
    </i>
    <i>
      <x v="41"/>
    </i>
    <i>
      <x v="4"/>
    </i>
    <i>
      <x v="23"/>
    </i>
    <i>
      <x v="36"/>
    </i>
    <i>
      <x v="21"/>
    </i>
    <i>
      <x v="24"/>
    </i>
    <i>
      <x v="42"/>
    </i>
    <i t="grand">
      <x/>
    </i>
  </rowItems>
  <colFields count="1">
    <field x="2"/>
  </colFields>
  <colItems count="2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 t="grand">
      <x/>
    </i>
  </colItems>
  <dataFields count="1">
    <dataField name="Recuento de CodClub" fld="1" subtotal="count" baseField="0" baseItem="0"/>
  </dataFields>
  <formats count="28">
    <format dxfId="139">
      <pivotArea field="0" type="button" dataOnly="0" labelOnly="1" outline="0" axis="axisRow" fieldPosition="0"/>
    </format>
    <format dxfId="138">
      <pivotArea dataOnly="0" outline="0" fieldPosition="0">
        <references count="1">
          <reference field="2" count="1">
            <x v="1"/>
          </reference>
        </references>
      </pivotArea>
    </format>
    <format dxfId="137">
      <pivotArea dataOnly="0" outline="0" fieldPosition="0">
        <references count="1">
          <reference field="2" count="1">
            <x v="1"/>
          </reference>
        </references>
      </pivotArea>
    </format>
    <format dxfId="136">
      <pivotArea dataOnly="0" fieldPosition="0">
        <references count="1">
          <reference field="0" count="1">
            <x v="34"/>
          </reference>
        </references>
      </pivotArea>
    </format>
    <format dxfId="135">
      <pivotArea collapsedLevelsAreSubtotals="1" fieldPosition="0">
        <references count="1">
          <reference field="0" count="1">
            <x v="18"/>
          </reference>
        </references>
      </pivotArea>
    </format>
    <format dxfId="134">
      <pivotArea dataOnly="0" labelOnly="1" fieldPosition="0">
        <references count="1">
          <reference field="0" count="1">
            <x v="18"/>
          </reference>
        </references>
      </pivotArea>
    </format>
    <format dxfId="133">
      <pivotArea collapsedLevelsAreSubtotals="1" fieldPosition="0">
        <references count="1">
          <reference field="0" count="1">
            <x v="26"/>
          </reference>
        </references>
      </pivotArea>
    </format>
    <format dxfId="132">
      <pivotArea dataOnly="0" labelOnly="1" fieldPosition="0">
        <references count="1">
          <reference field="0" count="1">
            <x v="26"/>
          </reference>
        </references>
      </pivotArea>
    </format>
    <format dxfId="131">
      <pivotArea type="all" dataOnly="0" outline="0" fieldPosition="0"/>
    </format>
    <format dxfId="130">
      <pivotArea outline="0" collapsedLevelsAreSubtotals="1" fieldPosition="0"/>
    </format>
    <format dxfId="129">
      <pivotArea type="origin" dataOnly="0" labelOnly="1" outline="0" fieldPosition="0"/>
    </format>
    <format dxfId="128">
      <pivotArea field="2" type="button" dataOnly="0" labelOnly="1" outline="0" axis="axisCol" fieldPosition="0"/>
    </format>
    <format dxfId="127">
      <pivotArea type="topRight" dataOnly="0" labelOnly="1" outline="0" fieldPosition="0"/>
    </format>
    <format dxfId="126">
      <pivotArea field="0" type="button" dataOnly="0" labelOnly="1" outline="0" axis="axisRow" fieldPosition="0"/>
    </format>
    <format dxfId="125">
      <pivotArea dataOnly="0" labelOnly="1" fieldPosition="0">
        <references count="1">
          <reference field="0" count="0"/>
        </references>
      </pivotArea>
    </format>
    <format dxfId="124">
      <pivotArea dataOnly="0" labelOnly="1" grandRow="1" outline="0" fieldPosition="0"/>
    </format>
    <format dxfId="123">
      <pivotArea dataOnly="0" labelOnly="1" fieldPosition="0">
        <references count="1">
          <reference field="2" count="0"/>
        </references>
      </pivotArea>
    </format>
    <format dxfId="122">
      <pivotArea dataOnly="0" labelOnly="1" grandCol="1" outline="0" fieldPosition="0"/>
    </format>
    <format dxfId="121">
      <pivotArea type="all" dataOnly="0" outline="0" fieldPosition="0"/>
    </format>
    <format dxfId="120">
      <pivotArea outline="0" collapsedLevelsAreSubtotals="1" fieldPosition="0"/>
    </format>
    <format dxfId="119">
      <pivotArea type="origin" dataOnly="0" labelOnly="1" outline="0" fieldPosition="0"/>
    </format>
    <format dxfId="118">
      <pivotArea field="2" type="button" dataOnly="0" labelOnly="1" outline="0" axis="axisCol" fieldPosition="0"/>
    </format>
    <format dxfId="117">
      <pivotArea type="topRight" dataOnly="0" labelOnly="1" outline="0" fieldPosition="0"/>
    </format>
    <format dxfId="116">
      <pivotArea field="0" type="button" dataOnly="0" labelOnly="1" outline="0" axis="axisRow" fieldPosition="0"/>
    </format>
    <format dxfId="115">
      <pivotArea dataOnly="0" labelOnly="1" fieldPosition="0">
        <references count="1">
          <reference field="0" count="0"/>
        </references>
      </pivotArea>
    </format>
    <format dxfId="114">
      <pivotArea dataOnly="0" labelOnly="1" grandRow="1" outline="0" fieldPosition="0"/>
    </format>
    <format dxfId="113">
      <pivotArea dataOnly="0" labelOnly="1" fieldPosition="0">
        <references count="1">
          <reference field="2" count="0"/>
        </references>
      </pivotArea>
    </format>
    <format dxfId="112">
      <pivotArea dataOnly="0" labelOnly="1" grandCol="1" outline="0" fieldPosition="0"/>
    </format>
  </formats>
  <pivotHierarchies count="57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32"/>
  </rowHierarchiesUsage>
  <colHierarchiesUsage count="1">
    <colHierarchyUsage hierarchyUsage="5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ambio_equipos SR M AUT]"/>
        <x15:activeTabTopLevelEntity name="[cambio_equipo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1C1DA77-476F-4B84-BFA3-65885B731522}" name="TablaDinámica1" cacheId="440" applyNumberFormats="0" applyBorderFormats="0" applyFontFormats="0" applyPatternFormats="0" applyAlignmentFormats="0" applyWidthHeightFormats="1" dataCaption="Valores" grandTotalCaption="Total" tag="788f117a-cfcf-43c6-8613-afb3be4f9965" updatedVersion="8" minRefreshableVersion="3" useAutoFormatting="1" itemPrintTitles="1" createdVersion="8" indent="0" outline="1" outlineData="1" multipleFieldFilters="0" colHeaderCaption="EQ">
  <location ref="AH6:AK48" firstHeaderRow="1" firstDataRow="2" firstDataCol="1"/>
  <pivotFields count="3">
    <pivotField axis="axisRow" allDrilled="1" subtotalTop="0" showAll="0" sortType="ascending" defaultSubtotal="0" defaultAttributeDrillState="1">
      <items count="41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s="1" x="10"/>
        <item s="1" x="11"/>
        <item s="1" x="12"/>
        <item s="1" x="13"/>
        <item s="1" x="14"/>
        <item s="1" x="15"/>
        <item s="1" x="16"/>
        <item s="1" x="17"/>
        <item s="1" x="18"/>
        <item s="1" x="19"/>
        <item s="1" x="20"/>
        <item s="1" x="21"/>
        <item s="1" x="22"/>
        <item s="1" x="23"/>
        <item s="1" x="24"/>
        <item s="1" x="25"/>
        <item s="1" x="26"/>
        <item s="1" x="27"/>
        <item s="1" x="28"/>
        <item s="1" x="29"/>
        <item s="1" x="30"/>
        <item s="1" x="31"/>
        <item s="1" x="32"/>
        <item s="1" x="33"/>
        <item s="1" x="34"/>
        <item s="1" x="35"/>
        <item s="1" x="36"/>
        <item s="1" x="37"/>
        <item s="1" x="38"/>
        <item s="1" x="39"/>
        <item s="1" x="40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ubtotalTop="0" showAll="0" defaultSubtotal="0"/>
    <pivotField axis="axisCol" allDrilled="1" subtotalTop="0" showAll="0" defaultSubtotal="0" defaultAttributeDrillState="1">
      <items count="2">
        <item s="1" x="1"/>
        <item s="1" x="0"/>
      </items>
    </pivotField>
  </pivotFields>
  <rowFields count="1">
    <field x="0"/>
  </rowFields>
  <rowItems count="41">
    <i>
      <x v="19"/>
    </i>
    <i>
      <x v="1"/>
    </i>
    <i>
      <x v="23"/>
    </i>
    <i>
      <x v="2"/>
    </i>
    <i>
      <x v="24"/>
    </i>
    <i>
      <x v="7"/>
    </i>
    <i>
      <x v="25"/>
    </i>
    <i>
      <x v="10"/>
    </i>
    <i>
      <x v="26"/>
    </i>
    <i>
      <x v="12"/>
    </i>
    <i>
      <x v="27"/>
    </i>
    <i>
      <x v="14"/>
    </i>
    <i>
      <x v="28"/>
    </i>
    <i>
      <x v="17"/>
    </i>
    <i>
      <x v="29"/>
    </i>
    <i>
      <x v="39"/>
    </i>
    <i>
      <x v="30"/>
    </i>
    <i>
      <x v="8"/>
    </i>
    <i>
      <x v="31"/>
    </i>
    <i>
      <x v="13"/>
    </i>
    <i>
      <x v="32"/>
    </i>
    <i>
      <x/>
    </i>
    <i>
      <x v="33"/>
    </i>
    <i>
      <x v="11"/>
    </i>
    <i>
      <x v="35"/>
    </i>
    <i>
      <x v="3"/>
    </i>
    <i>
      <x v="36"/>
    </i>
    <i>
      <x v="15"/>
    </i>
    <i>
      <x v="37"/>
    </i>
    <i>
      <x v="20"/>
    </i>
    <i>
      <x v="34"/>
    </i>
    <i>
      <x v="18"/>
    </i>
    <i>
      <x v="4"/>
    </i>
    <i>
      <x v="9"/>
    </i>
    <i>
      <x v="5"/>
    </i>
    <i>
      <x v="6"/>
    </i>
    <i>
      <x v="16"/>
    </i>
    <i>
      <x v="38"/>
    </i>
    <i>
      <x v="22"/>
    </i>
    <i>
      <x v="21"/>
    </i>
    <i t="grand">
      <x/>
    </i>
  </rowItems>
  <colFields count="1">
    <field x="2"/>
  </colFields>
  <colItems count="3">
    <i>
      <x/>
    </i>
    <i>
      <x v="1"/>
    </i>
    <i t="grand">
      <x/>
    </i>
  </colItems>
  <dataFields count="1">
    <dataField name="SR MASC PREF" fld="1" subtotal="count" baseField="0" baseItem="0"/>
  </dataFields>
  <formats count="23">
    <format dxfId="106">
      <pivotArea type="origin" dataOnly="0" labelOnly="1" outline="0" fieldPosition="0"/>
    </format>
    <format dxfId="105">
      <pivotArea type="origin" dataOnly="0" labelOnly="1" outline="0" fieldPosition="0"/>
    </format>
    <format dxfId="104">
      <pivotArea dataOnly="0" outline="0" fieldPosition="0">
        <references count="1">
          <reference field="2" count="1">
            <x v="0"/>
          </reference>
        </references>
      </pivotArea>
    </format>
    <format dxfId="103">
      <pivotArea dataOnly="0" outline="0" fieldPosition="0">
        <references count="1">
          <reference field="2" count="1">
            <x v="0"/>
          </reference>
        </references>
      </pivotArea>
    </format>
    <format dxfId="102">
      <pivotArea field="0" grandCol="1" collapsedLevelsAreSubtotals="1" axis="axisRow" fieldPosition="0">
        <references count="1">
          <reference field="0" count="2">
            <x v="7"/>
            <x v="36"/>
          </reference>
        </references>
      </pivotArea>
    </format>
    <format dxfId="101">
      <pivotArea field="0" grandCol="1" collapsedLevelsAreSubtotals="1" axis="axisRow" fieldPosition="0">
        <references count="1">
          <reference field="0" count="2">
            <x v="7"/>
            <x v="36"/>
          </reference>
        </references>
      </pivotArea>
    </format>
    <format dxfId="100">
      <pivotArea collapsedLevelsAreSubtotals="1" fieldPosition="0">
        <references count="1">
          <reference field="0" count="2">
            <x v="7"/>
            <x v="36"/>
          </reference>
        </references>
      </pivotArea>
    </format>
    <format dxfId="99">
      <pivotArea dataOnly="0" labelOnly="1" fieldPosition="0">
        <references count="1">
          <reference field="0" count="2">
            <x v="7"/>
            <x v="36"/>
          </reference>
        </references>
      </pivotArea>
    </format>
    <format dxfId="98">
      <pivotArea collapsedLevelsAreSubtotals="1" fieldPosition="0">
        <references count="1">
          <reference field="0" count="2">
            <x v="7"/>
            <x v="36"/>
          </reference>
        </references>
      </pivotArea>
    </format>
    <format dxfId="97">
      <pivotArea collapsedLevelsAreSubtotals="1" fieldPosition="0">
        <references count="1">
          <reference field="0" count="1">
            <x v="8"/>
          </reference>
        </references>
      </pivotArea>
    </format>
    <format dxfId="96">
      <pivotArea dataOnly="0" labelOnly="1" fieldPosition="0">
        <references count="1">
          <reference field="0" count="1">
            <x v="8"/>
          </reference>
        </references>
      </pivotArea>
    </format>
    <format dxfId="95">
      <pivotArea collapsedLevelsAreSubtotals="1" fieldPosition="0">
        <references count="1">
          <reference field="0" count="1">
            <x v="25"/>
          </reference>
        </references>
      </pivotArea>
    </format>
    <format dxfId="94">
      <pivotArea dataOnly="0" labelOnly="1" fieldPosition="0">
        <references count="1">
          <reference field="0" count="1">
            <x v="25"/>
          </reference>
        </references>
      </pivotArea>
    </format>
    <format dxfId="93">
      <pivotArea dataOnly="0" fieldPosition="0">
        <references count="1">
          <reference field="0" count="1">
            <x v="27"/>
          </reference>
        </references>
      </pivotArea>
    </format>
    <format dxfId="92">
      <pivotArea collapsedLevelsAreSubtotals="1" fieldPosition="0">
        <references count="1">
          <reference field="0" count="1">
            <x v="3"/>
          </reference>
        </references>
      </pivotArea>
    </format>
    <format dxfId="91">
      <pivotArea dataOnly="0" labelOnly="1" fieldPosition="0">
        <references count="1">
          <reference field="0" count="1">
            <x v="3"/>
          </reference>
        </references>
      </pivotArea>
    </format>
    <format dxfId="90">
      <pivotArea collapsedLevelsAreSubtotals="1" fieldPosition="0">
        <references count="1">
          <reference field="0" count="1">
            <x v="32"/>
          </reference>
        </references>
      </pivotArea>
    </format>
    <format dxfId="89">
      <pivotArea dataOnly="0" labelOnly="1" fieldPosition="0">
        <references count="1">
          <reference field="0" count="1">
            <x v="32"/>
          </reference>
        </references>
      </pivotArea>
    </format>
    <format dxfId="88">
      <pivotArea dataOnly="0" fieldPosition="0">
        <references count="1">
          <reference field="0" count="1">
            <x v="39"/>
          </reference>
        </references>
      </pivotArea>
    </format>
    <format dxfId="87">
      <pivotArea dataOnly="0" fieldPosition="0">
        <references count="1">
          <reference field="0" count="1">
            <x v="11"/>
          </reference>
        </references>
      </pivotArea>
    </format>
    <format dxfId="86">
      <pivotArea collapsedLevelsAreSubtotals="1" fieldPosition="0">
        <references count="1">
          <reference field="0" count="1">
            <x v="28"/>
          </reference>
        </references>
      </pivotArea>
    </format>
    <format dxfId="85">
      <pivotArea dataOnly="0" labelOnly="1" fieldPosition="0">
        <references count="1">
          <reference field="0" count="1">
            <x v="28"/>
          </reference>
        </references>
      </pivotArea>
    </format>
    <format dxfId="84">
      <pivotArea dataOnly="0" labelOnly="1" fieldPosition="0">
        <references count="1">
          <reference field="0" count="2">
            <x v="7"/>
            <x v="36"/>
          </reference>
        </references>
      </pivotArea>
    </format>
  </formats>
  <pivotHierarchies count="57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 caption="SR MASC PREF"/>
  </pivotHierarchies>
  <pivotTableStyleInfo name="PivotStyleLight16" showRowHeaders="1" showColHeaders="1" showRowStripes="0" showColStripes="0" showLastColumn="1"/>
  <rowHierarchiesUsage count="1">
    <rowHierarchyUsage hierarchyUsage="42"/>
  </rowHierarchiesUsage>
  <colHierarchiesUsage count="1">
    <colHierarchyUsage hierarchyUsage="5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ambio_equipos SR M PREF]"/>
        <x15:activeTabTopLevelEntity name="[cambio_equipo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F3A19C0-5A7D-4A7A-BFCE-56E5F3AD7FA1}" name="TablaDinámica7" cacheId="428" applyNumberFormats="0" applyBorderFormats="0" applyFontFormats="0" applyPatternFormats="0" applyAlignmentFormats="0" applyWidthHeightFormats="1" dataCaption="Valores" grandTotalCaption="Total" tag="1cd1aae5-f203-421e-be8f-fbde332e45b4" updatedVersion="8" minRefreshableVersion="3" useAutoFormatting="1" subtotalHiddenItems="1" itemPrintTitles="1" createdVersion="8" indent="0" outline="1" outlineData="1" multipleFieldFilters="0" colHeaderCaption="EQ">
  <location ref="A6:I64" firstHeaderRow="1" firstDataRow="2" firstDataCol="1"/>
  <pivotFields count="3">
    <pivotField axis="axisRow" allDrilled="1" subtotalTop="0" showAll="0" sortType="ascending" defaultSubtotal="0" defaultAttributeDrillState="1">
      <items count="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ubtotalTop="0" showAll="0" defaultSubtotal="0"/>
    <pivotField axis="axisCol" allDrilled="1" subtotalTop="0" showAll="0" defaultSubtotal="0" defaultAttributeDrillState="1">
      <items count="7">
        <item s="1" x="6"/>
        <item s="1" x="1"/>
        <item s="1" x="0"/>
        <item s="1" x="3"/>
        <item s="1" x="2"/>
        <item s="1" x="4"/>
        <item s="1" x="5"/>
      </items>
    </pivotField>
  </pivotFields>
  <rowFields count="1">
    <field x="0"/>
  </rowFields>
  <rowItems count="57">
    <i>
      <x v="51"/>
    </i>
    <i>
      <x v="37"/>
    </i>
    <i>
      <x v="31"/>
    </i>
    <i>
      <x v="11"/>
    </i>
    <i>
      <x v="32"/>
    </i>
    <i>
      <x v="8"/>
    </i>
    <i>
      <x v="33"/>
    </i>
    <i>
      <x v="24"/>
    </i>
    <i>
      <x v="35"/>
    </i>
    <i>
      <x v="54"/>
    </i>
    <i>
      <x v="2"/>
    </i>
    <i>
      <x v="30"/>
    </i>
    <i>
      <x v="3"/>
    </i>
    <i>
      <x v="28"/>
    </i>
    <i>
      <x v="34"/>
    </i>
    <i>
      <x v="39"/>
    </i>
    <i>
      <x v="43"/>
    </i>
    <i>
      <x v="40"/>
    </i>
    <i>
      <x v="13"/>
    </i>
    <i>
      <x v="41"/>
    </i>
    <i>
      <x v="1"/>
    </i>
    <i>
      <x v="42"/>
    </i>
    <i>
      <x v="17"/>
    </i>
    <i>
      <x v="9"/>
    </i>
    <i>
      <x v="23"/>
    </i>
    <i>
      <x v="14"/>
    </i>
    <i>
      <x v="4"/>
    </i>
    <i>
      <x v="21"/>
    </i>
    <i>
      <x v="20"/>
    </i>
    <i>
      <x v="25"/>
    </i>
    <i>
      <x v="36"/>
    </i>
    <i>
      <x v="47"/>
    </i>
    <i>
      <x v="5"/>
    </i>
    <i>
      <x v="46"/>
    </i>
    <i>
      <x v="52"/>
    </i>
    <i>
      <x v="27"/>
    </i>
    <i>
      <x v="45"/>
    </i>
    <i>
      <x v="26"/>
    </i>
    <i>
      <x v="48"/>
    </i>
    <i>
      <x v="15"/>
    </i>
    <i>
      <x/>
    </i>
    <i>
      <x v="7"/>
    </i>
    <i>
      <x v="6"/>
    </i>
    <i>
      <x v="19"/>
    </i>
    <i>
      <x v="12"/>
    </i>
    <i>
      <x v="53"/>
    </i>
    <i>
      <x v="50"/>
    </i>
    <i>
      <x v="38"/>
    </i>
    <i>
      <x v="10"/>
    </i>
    <i>
      <x v="29"/>
    </i>
    <i>
      <x v="22"/>
    </i>
    <i>
      <x v="18"/>
    </i>
    <i>
      <x v="16"/>
    </i>
    <i>
      <x v="44"/>
    </i>
    <i>
      <x v="49"/>
    </i>
    <i>
      <x v="55"/>
    </i>
    <i t="grand">
      <x/>
    </i>
  </rowItems>
  <colFields count="1">
    <field x="2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SR MASC PREF" fld="1" subtotal="count" baseField="0" baseItem="0"/>
  </dataFields>
  <formats count="4">
    <format dxfId="110">
      <pivotArea type="origin" dataOnly="0" labelOnly="1" outline="0" fieldPosition="0"/>
    </format>
    <format dxfId="109">
      <pivotArea type="origin" dataOnly="0" labelOnly="1" outline="0" fieldPosition="0"/>
    </format>
    <format dxfId="108">
      <pivotArea dataOnly="0" outline="0" fieldPosition="0">
        <references count="1">
          <reference field="2" count="1">
            <x v="0"/>
          </reference>
        </references>
      </pivotArea>
    </format>
    <format dxfId="107">
      <pivotArea dataOnly="0" outline="0" fieldPosition="0">
        <references count="1">
          <reference field="2" count="1">
            <x v="0"/>
          </reference>
        </references>
      </pivotArea>
    </format>
  </formats>
  <pivotHierarchies count="57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 caption="SR MASC PREF"/>
  </pivotHierarchies>
  <pivotTableStyleInfo name="PivotStyleLight16" showRowHeaders="1" showColHeaders="1" showRowStripes="0" showColStripes="0" showLastColumn="1"/>
  <rowHierarchiesUsage count="1">
    <rowHierarchyUsage hierarchyUsage="42"/>
  </rowHierarchiesUsage>
  <colHierarchiesUsage count="1">
    <colHierarchyUsage hierarchyUsage="5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ambio_equipos SR M PREF]"/>
        <x15:activeTabTopLevelEntity name="[cambio_equipo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C5DAC3B-D84A-4ED6-AACB-6ABCF49AD9FF}" name="TablaDinámica8" cacheId="431" applyNumberFormats="0" applyBorderFormats="0" applyFontFormats="0" applyPatternFormats="0" applyAlignmentFormats="0" applyWidthHeightFormats="1" dataCaption="Valores" tag="1f31c1ac-d3c5-4f54-85e4-e4a82b54a8e1" updatedVersion="8" minRefreshableVersion="3" useAutoFormatting="1" itemPrintTitles="1" createdVersion="8" indent="0" outline="1" outlineData="1" multipleFieldFilters="0" colHeaderCaption="FEMENINO">
  <location ref="A3:W12" firstHeaderRow="1" firstDataRow="2" firstDataCol="1"/>
  <pivotFields count="3">
    <pivotField axis="axisRow" allDrilled="1" subtotalTop="0" showAll="0" dataSourceSort="1" defaultSubtotal="0" defaultAttributeDrillState="1">
      <items count="7">
        <item s="1" x="0"/>
        <item s="1" x="1"/>
        <item s="1" x="2"/>
        <item s="1" x="3"/>
        <item s="1" x="4"/>
        <item s="1" x="5"/>
        <item s="1" x="6"/>
      </items>
    </pivotField>
    <pivotField dataField="1" subtotalTop="0" showAll="0" defaultSubtotal="0"/>
    <pivotField axis="axisCol" allDrilled="1" subtotalTop="0" showAll="0" defaultSubtotal="0" defaultAttributeDrillState="1">
      <items count="21">
        <item x="13"/>
        <item x="12"/>
        <item x="18"/>
        <item x="19"/>
        <item x="1"/>
        <item x="2"/>
        <item x="3"/>
        <item x="4"/>
        <item x="5"/>
        <item x="6"/>
        <item x="7"/>
        <item x="8"/>
        <item x="9"/>
        <item x="10"/>
        <item x="20"/>
        <item x="16"/>
        <item x="11"/>
        <item x="14"/>
        <item x="15"/>
        <item x="0"/>
        <item x="17"/>
      </items>
    </pivotField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2"/>
  </colFields>
  <col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colItems>
  <dataFields count="1">
    <dataField name="FEMENINO" fld="1" subtotal="count" baseField="0" baseItem="0"/>
  </dataFields>
  <pivotHierarchies count="57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 caption="FEMENINO"/>
  </pivotHierarchies>
  <pivotTableStyleInfo name="PivotStyleLight16" showRowHeaders="1" showColHeaders="1" showRowStripes="0" showColStripes="0" showLastColumn="1"/>
  <rowHierarchiesUsage count="1">
    <rowHierarchyUsage hierarchyUsage="22"/>
  </rowHierarchiesUsage>
  <colHierarchiesUsage count="1">
    <colHierarchyUsage hierarchyUsage="5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ambio_equipos FEB FEM Y 1DF]"/>
        <x15:activeTabTopLevelEntity name="[cambio_equipo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28445A6-AA4B-4D50-BF45-BFF2B2755A1D}" name="Tabla5" displayName="Tabla5" ref="B2:G7" totalsRowCount="1">
  <autoFilter ref="B2:G6" xr:uid="{428445A6-AA4B-4D50-BF45-BFF2B2755A1D}"/>
  <tableColumns count="6">
    <tableColumn id="1" xr3:uid="{0F0AF3E0-3AB1-4249-9031-B20664CD8977}" name="22-23" totalsRowLabel="Total"/>
    <tableColumn id="2" xr3:uid="{1FFF8D30-3175-430B-B3D1-8D6CF5E2E278}" name="TOTAL EQ" totalsRowFunction="sum" dataDxfId="218" totalsRowDxfId="217"/>
    <tableColumn id="3" xr3:uid="{EF12E248-D488-4137-8361-4D3C5BFE954B}" name="CUMPLEN" totalsRowFunction="sum" dataDxfId="216" totalsRowDxfId="215">
      <calculatedColumnFormula>Tabla5[[#This Row],[TOTAL EQ]]-Tabla5[[#This Row],[INCUMPLEN]]-Tabla5[[#This Row],[MORATORIA]]</calculatedColumnFormula>
    </tableColumn>
    <tableColumn id="4" xr3:uid="{15E62BE2-2D9E-4E07-B02D-66E7041B8523}" name="MORATORIA" totalsRowFunction="sum" dataDxfId="214" totalsRowDxfId="213"/>
    <tableColumn id="5" xr3:uid="{8CDEFAF2-CE94-46D4-A551-754A0EFC1B24}" name="INCUMPLEN" totalsRowFunction="sum" dataDxfId="212" totalsRowDxfId="211"/>
    <tableColumn id="6" xr3:uid="{E1DB9D9B-E42B-4AC9-BF1A-84E3DBBC1BCB}" name="% de uso" dataDxfId="210" totalsRowDxfId="209" dataCellStyle="Porcentaje">
      <calculatedColumnFormula>Tabla5[[#This Row],[MORATORIA]]/Tabla5[[#This Row],[TOTAL EQ]]</calculatedColumnFormula>
    </tableColumn>
  </tableColumns>
  <tableStyleInfo name="TableStyleMedium10"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B47B02A-37A3-45F6-BEC3-15638CDF7CE5}" name="Tabla52" displayName="Tabla52" ref="B11:G16" totalsRowCount="1" headerRowDxfId="208">
  <autoFilter ref="B11:G15" xr:uid="{9B47B02A-37A3-45F6-BEC3-15638CDF7CE5}"/>
  <tableColumns count="6">
    <tableColumn id="1" xr3:uid="{829829B7-1E9C-4BCF-8183-8488446E88AE}" name="23-24" totalsRowLabel="Total"/>
    <tableColumn id="2" xr3:uid="{E2391AFE-8ED6-4B60-A2A3-B16FEDBA7EE7}" name="TOTAL EQ" totalsRowFunction="sum" dataDxfId="207" totalsRowDxfId="206"/>
    <tableColumn id="3" xr3:uid="{B5CB6A56-ADED-41B9-949F-C94921B87E61}" name="CUMPLEN" totalsRowFunction="sum" dataDxfId="205" totalsRowDxfId="204"/>
    <tableColumn id="4" xr3:uid="{24AA9A68-A10B-401B-B039-59B191E6EB2C}" name="MORATORIA" totalsRowFunction="sum" dataDxfId="203" totalsRowDxfId="202"/>
    <tableColumn id="5" xr3:uid="{BBE118A1-0417-48EA-9279-826DE878D17B}" name="INCUMPLEN" totalsRowFunction="sum" dataDxfId="201" totalsRowDxfId="200"/>
    <tableColumn id="13" xr3:uid="{A088DDC8-21AE-4D81-B4E3-F36C09C08DC8}" name="% de uso" dataDxfId="199" totalsRowDxfId="198" dataCellStyle="Porcentaje">
      <calculatedColumnFormula>Tabla52[[#This Row],[MORATORIA]]/Tabla52[[#This Row],[TOTAL EQ]]</calculatedColumnFormula>
    </tableColumn>
  </tableColumns>
  <tableStyleInfo name="TableStyleMedium1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456DC51-F31B-438A-B46F-011837643EF3}" name="Tabla523" displayName="Tabla523" ref="I11:Q16" totalsRowCount="1" headerRowDxfId="197" dataDxfId="196" totalsRowDxfId="195">
  <autoFilter ref="I11:Q15" xr:uid="{8456DC51-F31B-438A-B46F-011837643EF3}"/>
  <tableColumns count="9">
    <tableColumn id="1" xr3:uid="{6DBAC241-4F1E-4C55-B490-1614C5CDA6F1}" name="23-24" totalsRowLabel="Total" dataDxfId="194" totalsRowDxfId="193"/>
    <tableColumn id="4" xr3:uid="{7EA8B4B9-1658-401F-9F17-58BD0334393D}" name="MORATORIA" totalsRowFunction="sum" dataDxfId="192" totalsRowDxfId="191"/>
    <tableColumn id="6" xr3:uid="{5FC5E831-0125-43C9-8273-8F777D7F5C98}" name="BENJ IR" totalsRowFunction="sum" dataDxfId="190" totalsRowDxfId="189"/>
    <tableColumn id="7" xr3:uid="{EEB910A9-065E-4873-97F4-89F199AFB69F}" name="ALEV MASC IR" totalsRowFunction="sum" dataDxfId="188" totalsRowDxfId="187"/>
    <tableColumn id="12" xr3:uid="{3205BF8A-534C-45A0-A249-E814A5DD6D97}" name="ALEV FEM IR" totalsRowFunction="sum" dataDxfId="186" totalsRowDxfId="185"/>
    <tableColumn id="11" xr3:uid="{A86F9982-9AEA-417A-ADAF-F3518F51BEFC}" name="CAD FEM IR" totalsRowFunction="sum" dataDxfId="184" totalsRowDxfId="183"/>
    <tableColumn id="10" xr3:uid="{C66AAE0C-FED3-4383-9030-FD18040D836F}" name="INF MASC IR" totalsRowFunction="sum" dataDxfId="182" totalsRowDxfId="181"/>
    <tableColumn id="8" xr3:uid="{A6A39CF7-9A88-4536-BEA8-AA48CB4B7D27}" name="JR MASC" totalsRowFunction="sum" dataDxfId="180" totalsRowDxfId="179"/>
    <tableColumn id="9" xr3:uid="{6E7A1C2A-E825-4F67-A356-8D000D099672}" name="SR MASC" totalsRowFunction="sum" dataDxfId="178" totalsRowDxfId="177"/>
  </tableColumns>
  <tableStyleInfo name="TableStyleMedium12"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E2E6ECC-2776-46A6-8245-9CF87EF94273}" name="Tabla525" displayName="Tabla525" ref="B21:G26" totalsRowCount="1" headerRowDxfId="176">
  <autoFilter ref="B21:G25" xr:uid="{BE2E6ECC-2776-46A6-8245-9CF87EF94273}"/>
  <tableColumns count="6">
    <tableColumn id="1" xr3:uid="{5A27CD46-9F40-4352-9B0A-AB36D54947A3}" name="24-25" totalsRowLabel="Total"/>
    <tableColumn id="2" xr3:uid="{A5E50F6D-26A3-4BC5-855A-699A29B47D8D}" name="TOTAL EQ" totalsRowFunction="sum" dataDxfId="175" totalsRowDxfId="174"/>
    <tableColumn id="3" xr3:uid="{7812F1DD-7AA4-4FA3-89F6-91707A5E7FE7}" name="CUMPLEN" totalsRowFunction="sum" dataDxfId="173" totalsRowDxfId="172"/>
    <tableColumn id="4" xr3:uid="{E099C795-2577-4D12-8882-33C3DC7AD07E}" name="MORATORIA" totalsRowFunction="sum" dataDxfId="171" totalsRowDxfId="170"/>
    <tableColumn id="5" xr3:uid="{FCE64CFD-F397-45CB-8F06-CA0123677000}" name="INCUMPLEN" totalsRowFunction="sum" dataDxfId="169" totalsRowDxfId="168"/>
    <tableColumn id="13" xr3:uid="{CFDE9365-1402-4203-A3D0-BE0B1E171458}" name="% de uso" dataDxfId="167" totalsRowDxfId="166" dataCellStyle="Porcentaje">
      <calculatedColumnFormula>Tabla525[[#This Row],[MORATORIA]]/Tabla525[[#This Row],[TOTAL EQ]]</calculatedColumnFormula>
    </tableColumn>
  </tableColumns>
  <tableStyleInfo name="TableStyleMedium9" showFirstColumn="1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728CFF2-4350-4DEA-A4C8-9C2AADB581EB}" name="Tabla5234" displayName="Tabla5234" ref="I21:O27" totalsRowCount="1" headerRowDxfId="165" dataDxfId="164" totalsRowDxfId="163">
  <autoFilter ref="I21:O26" xr:uid="{5728CFF2-4350-4DEA-A4C8-9C2AADB581EB}"/>
  <tableColumns count="7">
    <tableColumn id="1" xr3:uid="{FEC62E36-C6A3-403D-AF1C-0C2F117DE501}" name="24-25" totalsRowLabel="Total" dataDxfId="162"/>
    <tableColumn id="4" xr3:uid="{9549DE19-83B8-4AD0-8F1B-1AC806B8FD09}" name="MORATORIA" totalsRowFunction="sum" dataDxfId="161" totalsRowDxfId="160"/>
    <tableColumn id="6" xr3:uid="{ABD54623-F008-4CFC-A1DD-37E4D28FAD5D}" name="BENJ IR" totalsRowFunction="sum" dataDxfId="159" totalsRowDxfId="158"/>
    <tableColumn id="7" xr3:uid="{745F5DC2-AD51-405A-B4CB-F974E14D9157}" name="ALEV MASC IR" totalsRowFunction="sum" dataDxfId="157" totalsRowDxfId="156"/>
    <tableColumn id="10" xr3:uid="{1893CF18-37C0-43E8-AB21-CCE1CFB30AAA}" name="INF MASC IR" totalsRowFunction="sum" dataDxfId="155" totalsRowDxfId="154"/>
    <tableColumn id="8" xr3:uid="{C97A9E5F-2714-49C2-974E-8496CC344D05}" name="JR MASC" totalsRowFunction="sum" dataDxfId="153" totalsRowDxfId="152"/>
    <tableColumn id="2" xr3:uid="{A162FEF4-4E02-450D-9AF4-0E6CF010A95B}" name="CAD MASC IR" totalsRowFunction="sum" dataDxfId="151" totalsRowDxfId="150"/>
  </tableColumns>
  <tableStyleInfo name="TableStyleMedium9" showFirstColumn="1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ivotTable" Target="../pivotTables/pivotTable4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CA45B-7FBD-4A19-B3FB-2C9239D4F69B}">
  <dimension ref="B2:Q27"/>
  <sheetViews>
    <sheetView tabSelected="1" workbookViewId="0">
      <selection activeCell="I21" sqref="I21:O27"/>
    </sheetView>
  </sheetViews>
  <sheetFormatPr baseColWidth="10" defaultColWidth="11.140625" defaultRowHeight="15" x14ac:dyDescent="0.25"/>
  <cols>
    <col min="2" max="2" width="16" bestFit="1" customWidth="1"/>
    <col min="3" max="3" width="11.7109375" bestFit="1" customWidth="1"/>
    <col min="4" max="4" width="12.140625" bestFit="1" customWidth="1"/>
    <col min="5" max="5" width="14.42578125" bestFit="1" customWidth="1"/>
    <col min="6" max="6" width="14.140625" bestFit="1" customWidth="1"/>
    <col min="8" max="8" width="4.7109375" style="8" customWidth="1"/>
    <col min="9" max="9" width="29" style="8" bestFit="1" customWidth="1"/>
    <col min="10" max="10" width="14.42578125" style="8" bestFit="1" customWidth="1"/>
    <col min="11" max="11" width="9.7109375" style="8" bestFit="1" customWidth="1"/>
    <col min="12" max="12" width="13.42578125" style="8" bestFit="1" customWidth="1"/>
    <col min="13" max="13" width="12" style="8" bestFit="1" customWidth="1"/>
    <col min="14" max="14" width="13.42578125" style="8" bestFit="1" customWidth="1"/>
    <col min="15" max="15" width="14.140625" bestFit="1" customWidth="1"/>
    <col min="16" max="16" width="10.85546875" bestFit="1" customWidth="1"/>
    <col min="18" max="18" width="12.7109375" bestFit="1" customWidth="1"/>
  </cols>
  <sheetData>
    <row r="2" spans="2:17" ht="33.75" x14ac:dyDescent="0.5">
      <c r="B2" s="6" t="s">
        <v>86</v>
      </c>
      <c r="C2" t="s">
        <v>79</v>
      </c>
      <c r="D2" t="s">
        <v>80</v>
      </c>
      <c r="E2" t="s">
        <v>81</v>
      </c>
      <c r="F2" t="s">
        <v>82</v>
      </c>
      <c r="G2" t="s">
        <v>123</v>
      </c>
    </row>
    <row r="3" spans="2:17" x14ac:dyDescent="0.25">
      <c r="B3" t="s">
        <v>77</v>
      </c>
      <c r="C3" s="3">
        <v>47</v>
      </c>
      <c r="D3" s="3">
        <f>Tabla5[[#This Row],[TOTAL EQ]]-Tabla5[[#This Row],[INCUMPLEN]]-Tabla5[[#This Row],[MORATORIA]]</f>
        <v>37</v>
      </c>
      <c r="E3" s="3">
        <v>9</v>
      </c>
      <c r="F3" s="3">
        <v>1</v>
      </c>
      <c r="G3" s="4">
        <f>Tabla5[[#This Row],[MORATORIA]]/Tabla5[[#This Row],[TOTAL EQ]]</f>
        <v>0.19148936170212766</v>
      </c>
    </row>
    <row r="4" spans="2:17" x14ac:dyDescent="0.25">
      <c r="B4" t="s">
        <v>71</v>
      </c>
      <c r="C4" s="3">
        <v>42</v>
      </c>
      <c r="D4" s="3">
        <f>Tabla5[[#This Row],[TOTAL EQ]]-Tabla5[[#This Row],[INCUMPLEN]]-Tabla5[[#This Row],[MORATORIA]]</f>
        <v>36</v>
      </c>
      <c r="E4" s="3">
        <v>5</v>
      </c>
      <c r="F4" s="3">
        <v>1</v>
      </c>
      <c r="G4" s="4">
        <f>Tabla5[[#This Row],[MORATORIA]]/Tabla5[[#This Row],[TOTAL EQ]]</f>
        <v>0.11904761904761904</v>
      </c>
    </row>
    <row r="5" spans="2:17" x14ac:dyDescent="0.25">
      <c r="B5" t="s">
        <v>73</v>
      </c>
      <c r="C5" s="3">
        <v>54</v>
      </c>
      <c r="D5" s="3">
        <f>Tabla5[[#This Row],[TOTAL EQ]]-Tabla5[[#This Row],[INCUMPLEN]]-Tabla5[[#This Row],[MORATORIA]]</f>
        <v>46</v>
      </c>
      <c r="E5" s="3">
        <v>7</v>
      </c>
      <c r="F5" s="3">
        <v>1</v>
      </c>
      <c r="G5" s="4">
        <f>Tabla5[[#This Row],[MORATORIA]]/Tabla5[[#This Row],[TOTAL EQ]]</f>
        <v>0.12962962962962962</v>
      </c>
    </row>
    <row r="6" spans="2:17" x14ac:dyDescent="0.25">
      <c r="B6" t="s">
        <v>78</v>
      </c>
      <c r="C6" s="3">
        <v>14</v>
      </c>
      <c r="D6" s="3">
        <f>Tabla5[[#This Row],[TOTAL EQ]]-Tabla5[[#This Row],[INCUMPLEN]]-Tabla5[[#This Row],[MORATORIA]]</f>
        <v>9</v>
      </c>
      <c r="E6" s="3">
        <v>4</v>
      </c>
      <c r="F6" s="3">
        <v>1</v>
      </c>
      <c r="G6" s="4">
        <f>Tabla5[[#This Row],[MORATORIA]]/Tabla5[[#This Row],[TOTAL EQ]]</f>
        <v>0.2857142857142857</v>
      </c>
    </row>
    <row r="7" spans="2:17" x14ac:dyDescent="0.25">
      <c r="B7" t="s">
        <v>85</v>
      </c>
      <c r="C7" s="3">
        <f>SUBTOTAL(109,Tabla5[TOTAL EQ])</f>
        <v>157</v>
      </c>
      <c r="D7" s="3">
        <f>SUBTOTAL(109,Tabla5[CUMPLEN])</f>
        <v>128</v>
      </c>
      <c r="E7" s="3">
        <f>SUBTOTAL(109,Tabla5[MORATORIA])</f>
        <v>25</v>
      </c>
      <c r="F7" s="3">
        <f>SUBTOTAL(109,Tabla5[INCUMPLEN])</f>
        <v>4</v>
      </c>
      <c r="G7" s="3"/>
    </row>
    <row r="8" spans="2:17" x14ac:dyDescent="0.25">
      <c r="D8" s="4">
        <f>Tabla5[[#Totals],[CUMPLEN]]/Tabla5[[#Totals],[TOTAL EQ]]</f>
        <v>0.8152866242038217</v>
      </c>
      <c r="E8" s="4">
        <f>Tabla5[[#Totals],[MORATORIA]]/Tabla5[[#Totals],[TOTAL EQ]]</f>
        <v>0.15923566878980891</v>
      </c>
      <c r="F8" s="4">
        <f>Tabla5[[#Totals],[INCUMPLEN]]/Tabla5[[#Totals],[TOTAL EQ]]</f>
        <v>2.5477707006369428E-2</v>
      </c>
    </row>
    <row r="11" spans="2:17" s="10" customFormat="1" ht="45" x14ac:dyDescent="0.25">
      <c r="B11" s="11" t="s">
        <v>112</v>
      </c>
      <c r="C11" s="10" t="s">
        <v>79</v>
      </c>
      <c r="D11" s="10" t="s">
        <v>80</v>
      </c>
      <c r="E11" s="10" t="s">
        <v>81</v>
      </c>
      <c r="F11" s="10" t="s">
        <v>82</v>
      </c>
      <c r="G11" s="10" t="s">
        <v>123</v>
      </c>
      <c r="I11" s="11" t="s">
        <v>112</v>
      </c>
      <c r="J11" s="10" t="s">
        <v>81</v>
      </c>
      <c r="K11" s="12" t="s">
        <v>120</v>
      </c>
      <c r="L11" s="12" t="s">
        <v>117</v>
      </c>
      <c r="M11" s="12" t="s">
        <v>122</v>
      </c>
      <c r="N11" s="12" t="s">
        <v>121</v>
      </c>
      <c r="O11" s="12" t="s">
        <v>119</v>
      </c>
      <c r="P11" s="12" t="s">
        <v>97</v>
      </c>
      <c r="Q11" s="12" t="s">
        <v>118</v>
      </c>
    </row>
    <row r="12" spans="2:17" x14ac:dyDescent="0.25">
      <c r="B12" t="s">
        <v>77</v>
      </c>
      <c r="C12" s="3">
        <v>46</v>
      </c>
      <c r="D12" s="3">
        <v>34</v>
      </c>
      <c r="E12" s="3">
        <v>12</v>
      </c>
      <c r="F12" s="3">
        <v>0</v>
      </c>
      <c r="G12" s="4">
        <f>Tabla52[[#This Row],[MORATORIA]]/Tabla52[[#This Row],[TOTAL EQ]]</f>
        <v>0.2608695652173913</v>
      </c>
      <c r="H12"/>
      <c r="I12" t="s">
        <v>77</v>
      </c>
      <c r="J12" s="3">
        <v>12</v>
      </c>
      <c r="K12" s="9">
        <v>8</v>
      </c>
      <c r="L12" s="9">
        <v>1</v>
      </c>
      <c r="M12" s="9"/>
      <c r="N12" s="9"/>
      <c r="O12" s="9"/>
      <c r="P12" s="9">
        <v>1</v>
      </c>
      <c r="Q12" s="9">
        <v>2</v>
      </c>
    </row>
    <row r="13" spans="2:17" x14ac:dyDescent="0.25">
      <c r="B13" t="s">
        <v>71</v>
      </c>
      <c r="C13" s="3">
        <v>42</v>
      </c>
      <c r="D13" s="3">
        <v>34</v>
      </c>
      <c r="E13" s="3">
        <v>8</v>
      </c>
      <c r="F13" s="3">
        <v>0</v>
      </c>
      <c r="G13" s="4">
        <f>Tabla52[[#This Row],[MORATORIA]]/Tabla52[[#This Row],[TOTAL EQ]]</f>
        <v>0.19047619047619047</v>
      </c>
      <c r="H13"/>
      <c r="I13" t="s">
        <v>71</v>
      </c>
      <c r="J13" s="3">
        <v>8</v>
      </c>
      <c r="K13" s="9"/>
      <c r="L13" s="9">
        <v>4</v>
      </c>
      <c r="M13" s="9"/>
      <c r="N13" s="9"/>
      <c r="O13" s="9">
        <v>1</v>
      </c>
      <c r="P13" s="9">
        <v>3</v>
      </c>
      <c r="Q13" s="9"/>
    </row>
    <row r="14" spans="2:17" x14ac:dyDescent="0.25">
      <c r="B14" t="s">
        <v>73</v>
      </c>
      <c r="C14" s="3">
        <v>56</v>
      </c>
      <c r="D14" s="3">
        <v>46</v>
      </c>
      <c r="E14" s="3">
        <v>10</v>
      </c>
      <c r="F14" s="3">
        <v>0</v>
      </c>
      <c r="G14" s="4">
        <f>Tabla52[[#This Row],[MORATORIA]]/Tabla52[[#This Row],[TOTAL EQ]]</f>
        <v>0.17857142857142858</v>
      </c>
      <c r="H14"/>
      <c r="I14" t="s">
        <v>73</v>
      </c>
      <c r="J14" s="3">
        <v>10</v>
      </c>
      <c r="K14" s="9"/>
      <c r="L14" s="9"/>
      <c r="M14" s="9"/>
      <c r="N14" s="9"/>
      <c r="O14" s="9"/>
      <c r="P14" s="9">
        <v>10</v>
      </c>
      <c r="Q14" s="9"/>
    </row>
    <row r="15" spans="2:17" x14ac:dyDescent="0.25">
      <c r="B15" t="s">
        <v>78</v>
      </c>
      <c r="C15" s="3">
        <v>16</v>
      </c>
      <c r="D15" s="3">
        <v>12</v>
      </c>
      <c r="E15" s="3">
        <v>4</v>
      </c>
      <c r="F15" s="3">
        <v>0</v>
      </c>
      <c r="G15" s="4">
        <f>Tabla52[[#This Row],[MORATORIA]]/Tabla52[[#This Row],[TOTAL EQ]]</f>
        <v>0.25</v>
      </c>
      <c r="H15"/>
      <c r="I15" t="s">
        <v>78</v>
      </c>
      <c r="J15" s="3">
        <v>4</v>
      </c>
      <c r="K15" s="9">
        <v>2</v>
      </c>
      <c r="L15" s="9"/>
      <c r="M15" s="9">
        <v>1</v>
      </c>
      <c r="N15" s="9">
        <v>1</v>
      </c>
      <c r="O15" s="9"/>
      <c r="P15" s="9"/>
      <c r="Q15" s="9"/>
    </row>
    <row r="16" spans="2:17" x14ac:dyDescent="0.25">
      <c r="B16" t="s">
        <v>85</v>
      </c>
      <c r="C16" s="3">
        <f>SUBTOTAL(109,Tabla52[TOTAL EQ])</f>
        <v>160</v>
      </c>
      <c r="D16" s="3">
        <f>SUBTOTAL(109,Tabla52[CUMPLEN])</f>
        <v>126</v>
      </c>
      <c r="E16" s="3">
        <f>SUBTOTAL(109,Tabla52[MORATORIA])</f>
        <v>34</v>
      </c>
      <c r="F16" s="3">
        <f>SUBTOTAL(109,Tabla52[INCUMPLEN])</f>
        <v>0</v>
      </c>
      <c r="G16" s="3"/>
      <c r="H16"/>
      <c r="I16" t="s">
        <v>85</v>
      </c>
      <c r="J16" s="3">
        <f>SUBTOTAL(109,Tabla523[MORATORIA])</f>
        <v>34</v>
      </c>
      <c r="K16" s="9">
        <f>SUBTOTAL(109,Tabla523[BENJ IR])</f>
        <v>10</v>
      </c>
      <c r="L16" s="9">
        <f>SUBTOTAL(109,Tabla523[ALEV MASC IR])</f>
        <v>5</v>
      </c>
      <c r="M16" s="9">
        <f>SUBTOTAL(109,Tabla523[ALEV FEM IR])</f>
        <v>1</v>
      </c>
      <c r="N16" s="9">
        <f>SUBTOTAL(109,Tabla523[CAD FEM IR])</f>
        <v>1</v>
      </c>
      <c r="O16" s="9">
        <f>SUBTOTAL(109,Tabla523[INF MASC IR])</f>
        <v>1</v>
      </c>
      <c r="P16" s="9">
        <f>SUBTOTAL(109,Tabla523[JR MASC])</f>
        <v>14</v>
      </c>
      <c r="Q16" s="9">
        <f>SUBTOTAL(109,Tabla523[SR MASC])</f>
        <v>2</v>
      </c>
    </row>
    <row r="17" spans="2:15" x14ac:dyDescent="0.25">
      <c r="D17" s="4">
        <f>Tabla52[[#Totals],[CUMPLEN]]/Tabla52[[#Totals],[TOTAL EQ]]</f>
        <v>0.78749999999999998</v>
      </c>
      <c r="E17" s="4">
        <f>Tabla52[[#Totals],[MORATORIA]]/Tabla52[[#Totals],[TOTAL EQ]]</f>
        <v>0.21249999999999999</v>
      </c>
      <c r="F17" s="4">
        <f>Tabla52[[#Totals],[INCUMPLEN]]/Tabla52[[#Totals],[TOTAL EQ]]</f>
        <v>0</v>
      </c>
    </row>
    <row r="18" spans="2:15" x14ac:dyDescent="0.25">
      <c r="K18"/>
      <c r="L18"/>
      <c r="M18"/>
      <c r="N18"/>
    </row>
    <row r="21" spans="2:15" ht="33.75" x14ac:dyDescent="0.25">
      <c r="B21" s="11" t="s">
        <v>129</v>
      </c>
      <c r="C21" s="10" t="s">
        <v>79</v>
      </c>
      <c r="D21" s="10" t="s">
        <v>80</v>
      </c>
      <c r="E21" s="10" t="s">
        <v>81</v>
      </c>
      <c r="F21" s="10" t="s">
        <v>82</v>
      </c>
      <c r="G21" s="10" t="s">
        <v>123</v>
      </c>
      <c r="I21" s="11" t="s">
        <v>129</v>
      </c>
      <c r="J21" s="10" t="s">
        <v>81</v>
      </c>
      <c r="K21" s="12" t="s">
        <v>120</v>
      </c>
      <c r="L21" s="12" t="s">
        <v>117</v>
      </c>
      <c r="M21" s="12" t="s">
        <v>119</v>
      </c>
      <c r="N21" s="12" t="s">
        <v>97</v>
      </c>
      <c r="O21" s="12" t="s">
        <v>157</v>
      </c>
    </row>
    <row r="22" spans="2:15" x14ac:dyDescent="0.25">
      <c r="B22" t="s">
        <v>77</v>
      </c>
      <c r="C22" s="3">
        <v>48</v>
      </c>
      <c r="D22" s="3">
        <v>40</v>
      </c>
      <c r="E22" s="3">
        <v>6</v>
      </c>
      <c r="F22" s="3">
        <v>2</v>
      </c>
      <c r="G22" s="4">
        <f>Tabla525[[#This Row],[MORATORIA]]/Tabla525[[#This Row],[TOTAL EQ]]</f>
        <v>0.125</v>
      </c>
      <c r="I22" t="s">
        <v>77</v>
      </c>
      <c r="J22" s="3">
        <v>6</v>
      </c>
      <c r="K22" s="9">
        <v>6</v>
      </c>
      <c r="L22" s="9"/>
      <c r="M22" s="9"/>
      <c r="N22" s="9"/>
      <c r="O22" s="9"/>
    </row>
    <row r="23" spans="2:15" x14ac:dyDescent="0.25">
      <c r="B23" t="s">
        <v>71</v>
      </c>
      <c r="C23" s="3">
        <v>42</v>
      </c>
      <c r="D23" s="3">
        <v>38</v>
      </c>
      <c r="E23" s="3">
        <v>4</v>
      </c>
      <c r="F23" s="3">
        <v>0</v>
      </c>
      <c r="G23" s="4">
        <f>Tabla525[[#This Row],[MORATORIA]]/Tabla525[[#This Row],[TOTAL EQ]]</f>
        <v>9.5238095238095233E-2</v>
      </c>
      <c r="I23" t="s">
        <v>158</v>
      </c>
      <c r="J23" s="3"/>
      <c r="K23" s="9">
        <v>1</v>
      </c>
      <c r="L23" s="9">
        <v>1</v>
      </c>
      <c r="M23" s="9">
        <v>1</v>
      </c>
      <c r="N23" s="9"/>
      <c r="O23" s="9">
        <v>1</v>
      </c>
    </row>
    <row r="24" spans="2:15" x14ac:dyDescent="0.25">
      <c r="B24" t="s">
        <v>73</v>
      </c>
      <c r="C24" s="3">
        <v>56</v>
      </c>
      <c r="D24" s="3">
        <v>48</v>
      </c>
      <c r="E24" s="3">
        <v>8</v>
      </c>
      <c r="F24" s="3">
        <v>0</v>
      </c>
      <c r="G24" s="4">
        <f>Tabla525[[#This Row],[MORATORIA]]/Tabla525[[#This Row],[TOTAL EQ]]</f>
        <v>0.14285714285714285</v>
      </c>
      <c r="I24" t="s">
        <v>71</v>
      </c>
      <c r="J24" s="3">
        <v>4</v>
      </c>
      <c r="K24" s="9">
        <v>2</v>
      </c>
      <c r="L24" s="9">
        <v>1</v>
      </c>
      <c r="M24" s="9"/>
      <c r="N24" s="9"/>
      <c r="O24" s="9">
        <v>1</v>
      </c>
    </row>
    <row r="25" spans="2:15" x14ac:dyDescent="0.25">
      <c r="B25" t="s">
        <v>78</v>
      </c>
      <c r="C25" s="3">
        <v>22</v>
      </c>
      <c r="D25" s="3">
        <v>21</v>
      </c>
      <c r="E25" s="3">
        <v>1</v>
      </c>
      <c r="F25" s="3">
        <v>0</v>
      </c>
      <c r="G25" s="4">
        <f>Tabla525[[#This Row],[MORATORIA]]/Tabla525[[#This Row],[TOTAL EQ]]</f>
        <v>4.5454545454545456E-2</v>
      </c>
      <c r="I25" t="s">
        <v>73</v>
      </c>
      <c r="J25" s="3">
        <v>8</v>
      </c>
      <c r="K25" s="9"/>
      <c r="L25" s="9"/>
      <c r="M25" s="9"/>
      <c r="N25" s="9">
        <v>8</v>
      </c>
      <c r="O25" s="9"/>
    </row>
    <row r="26" spans="2:15" x14ac:dyDescent="0.25">
      <c r="B26" t="s">
        <v>85</v>
      </c>
      <c r="C26" s="3">
        <f>SUBTOTAL(109,Tabla525[TOTAL EQ])</f>
        <v>168</v>
      </c>
      <c r="D26" s="3">
        <f>SUBTOTAL(109,Tabla525[CUMPLEN])</f>
        <v>147</v>
      </c>
      <c r="E26" s="3">
        <f>SUBTOTAL(109,Tabla525[MORATORIA])</f>
        <v>19</v>
      </c>
      <c r="F26" s="3">
        <f>SUBTOTAL(109,Tabla525[INCUMPLEN])</f>
        <v>2</v>
      </c>
      <c r="G26" s="3"/>
      <c r="I26" t="s">
        <v>78</v>
      </c>
      <c r="J26" s="3">
        <v>1</v>
      </c>
      <c r="K26" s="9">
        <v>1</v>
      </c>
      <c r="L26" s="9"/>
      <c r="M26" s="9"/>
      <c r="N26" s="9"/>
      <c r="O26" s="9"/>
    </row>
    <row r="27" spans="2:15" x14ac:dyDescent="0.25">
      <c r="D27" s="4">
        <f>Tabla525[[#Totals],[CUMPLEN]]/Tabla525[[#Totals],[TOTAL EQ]]</f>
        <v>0.875</v>
      </c>
      <c r="E27" s="4">
        <f>Tabla525[[#Totals],[MORATORIA]]/Tabla525[[#Totals],[TOTAL EQ]]</f>
        <v>0.1130952380952381</v>
      </c>
      <c r="F27" s="4">
        <f>Tabla525[[#Totals],[INCUMPLEN]]/Tabla525[[#Totals],[TOTAL EQ]]</f>
        <v>1.1904761904761904E-2</v>
      </c>
      <c r="I27" t="s">
        <v>85</v>
      </c>
      <c r="J27" s="3">
        <f>SUBTOTAL(109,Tabla5234[MORATORIA])</f>
        <v>19</v>
      </c>
      <c r="K27" s="9">
        <f>SUBTOTAL(109,Tabla5234[BENJ IR])</f>
        <v>10</v>
      </c>
      <c r="L27" s="9">
        <f>SUBTOTAL(109,Tabla5234[ALEV MASC IR])</f>
        <v>2</v>
      </c>
      <c r="M27" s="9">
        <f>SUBTOTAL(109,Tabla5234[INF MASC IR])</f>
        <v>1</v>
      </c>
      <c r="N27" s="9">
        <f>SUBTOTAL(109,Tabla5234[JR MASC])</f>
        <v>8</v>
      </c>
      <c r="O27" s="9">
        <f>SUBTOTAL(109,Tabla5234[CAD MASC IR])</f>
        <v>2</v>
      </c>
    </row>
  </sheetData>
  <phoneticPr fontId="4" type="noConversion"/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61D0E-B303-42E9-828D-E3835328914C}">
  <dimension ref="A3:Y53"/>
  <sheetViews>
    <sheetView topLeftCell="B1" workbookViewId="0">
      <selection activeCell="M16" sqref="M16"/>
    </sheetView>
  </sheetViews>
  <sheetFormatPr baseColWidth="10" defaultColWidth="10.85546875" defaultRowHeight="15" x14ac:dyDescent="0.25"/>
  <cols>
    <col min="2" max="2" width="45.28515625" bestFit="1" customWidth="1"/>
    <col min="3" max="3" width="10.42578125" bestFit="1" customWidth="1"/>
    <col min="4" max="4" width="9.85546875" bestFit="1" customWidth="1"/>
    <col min="5" max="5" width="8.7109375" bestFit="1" customWidth="1"/>
    <col min="6" max="6" width="9" bestFit="1" customWidth="1"/>
    <col min="7" max="7" width="9.28515625" bestFit="1" customWidth="1"/>
    <col min="8" max="8" width="24" bestFit="1" customWidth="1"/>
    <col min="9" max="9" width="8.28515625" bestFit="1" customWidth="1"/>
    <col min="10" max="10" width="8.5703125" bestFit="1" customWidth="1"/>
    <col min="11" max="11" width="7.140625" bestFit="1" customWidth="1"/>
    <col min="12" max="12" width="8.7109375" bestFit="1" customWidth="1"/>
    <col min="13" max="13" width="9.140625" bestFit="1" customWidth="1"/>
    <col min="14" max="14" width="9.85546875" bestFit="1" customWidth="1"/>
    <col min="15" max="15" width="10.140625" bestFit="1" customWidth="1"/>
    <col min="16" max="16" width="5.140625" bestFit="1" customWidth="1"/>
    <col min="17" max="18" width="9.5703125" bestFit="1" customWidth="1"/>
    <col min="19" max="19" width="5.7109375" bestFit="1" customWidth="1"/>
    <col min="20" max="20" width="8.5703125" bestFit="1" customWidth="1"/>
    <col min="21" max="21" width="12.28515625" bestFit="1" customWidth="1"/>
    <col min="22" max="22" width="23.140625" bestFit="1" customWidth="1"/>
    <col min="23" max="23" width="4.5703125" bestFit="1" customWidth="1"/>
    <col min="24" max="24" width="5.7109375" bestFit="1" customWidth="1"/>
    <col min="25" max="25" width="7.42578125" bestFit="1" customWidth="1"/>
    <col min="26" max="581" width="22.42578125" bestFit="1" customWidth="1"/>
    <col min="582" max="582" width="12.5703125" bestFit="1" customWidth="1"/>
  </cols>
  <sheetData>
    <row r="3" spans="2:25" x14ac:dyDescent="0.25">
      <c r="B3" s="18" t="s">
        <v>74</v>
      </c>
      <c r="C3" s="18" t="s">
        <v>70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</row>
    <row r="4" spans="2:25" x14ac:dyDescent="0.25">
      <c r="B4" s="18" t="s">
        <v>75</v>
      </c>
      <c r="C4" s="18" t="s">
        <v>103</v>
      </c>
      <c r="D4" s="18" t="s">
        <v>102</v>
      </c>
      <c r="E4" s="18" t="s">
        <v>101</v>
      </c>
      <c r="F4" s="18" t="s">
        <v>105</v>
      </c>
      <c r="G4" s="18" t="s">
        <v>100</v>
      </c>
      <c r="H4" s="18" t="s">
        <v>124</v>
      </c>
      <c r="I4" s="18" t="s">
        <v>106</v>
      </c>
      <c r="J4" s="18" t="s">
        <v>98</v>
      </c>
      <c r="K4" s="18" t="s">
        <v>107</v>
      </c>
      <c r="L4" s="18" t="s">
        <v>127</v>
      </c>
      <c r="M4" s="18" t="s">
        <v>128</v>
      </c>
      <c r="N4" s="18" t="s">
        <v>126</v>
      </c>
      <c r="O4" s="18" t="s">
        <v>73</v>
      </c>
      <c r="P4" s="18" t="s">
        <v>99</v>
      </c>
      <c r="Q4" s="18" t="s">
        <v>104</v>
      </c>
      <c r="R4" s="18" t="s">
        <v>71</v>
      </c>
      <c r="S4" s="18" t="s">
        <v>87</v>
      </c>
      <c r="T4" s="18" t="s">
        <v>97</v>
      </c>
      <c r="U4" s="18" t="s">
        <v>159</v>
      </c>
      <c r="V4" s="18" t="s">
        <v>125</v>
      </c>
      <c r="W4" s="18" t="s">
        <v>111</v>
      </c>
      <c r="X4" s="18" t="s">
        <v>109</v>
      </c>
      <c r="Y4" s="18" t="s">
        <v>160</v>
      </c>
    </row>
    <row r="5" spans="2:25" x14ac:dyDescent="0.25">
      <c r="B5" s="19" t="s">
        <v>5</v>
      </c>
      <c r="C5" s="20">
        <v>2</v>
      </c>
      <c r="D5" s="20">
        <v>2</v>
      </c>
      <c r="E5" s="20">
        <v>1</v>
      </c>
      <c r="F5" s="20">
        <v>2</v>
      </c>
      <c r="G5" s="20">
        <v>2</v>
      </c>
      <c r="H5" s="20">
        <v>1</v>
      </c>
      <c r="I5" s="20">
        <v>1</v>
      </c>
      <c r="J5" s="20"/>
      <c r="K5" s="20">
        <v>2</v>
      </c>
      <c r="L5" s="20">
        <v>1</v>
      </c>
      <c r="M5" s="20"/>
      <c r="N5" s="20"/>
      <c r="O5" s="20"/>
      <c r="P5" s="20"/>
      <c r="Q5" s="20"/>
      <c r="R5" s="20"/>
      <c r="S5" s="20"/>
      <c r="T5" s="20">
        <v>1</v>
      </c>
      <c r="U5" s="20"/>
      <c r="V5" s="20">
        <v>1</v>
      </c>
      <c r="W5" s="20"/>
      <c r="X5" s="20"/>
      <c r="Y5" s="20">
        <v>2</v>
      </c>
    </row>
    <row r="6" spans="2:25" x14ac:dyDescent="0.25">
      <c r="B6" s="19" t="s">
        <v>26</v>
      </c>
      <c r="C6" s="20"/>
      <c r="D6" s="20">
        <v>2</v>
      </c>
      <c r="E6" s="20">
        <v>2</v>
      </c>
      <c r="F6" s="20"/>
      <c r="G6" s="20">
        <v>4</v>
      </c>
      <c r="H6" s="20"/>
      <c r="I6" s="20"/>
      <c r="J6" s="20">
        <v>1</v>
      </c>
      <c r="K6" s="20"/>
      <c r="L6" s="20">
        <v>1</v>
      </c>
      <c r="M6" s="20">
        <v>1</v>
      </c>
      <c r="N6" s="20"/>
      <c r="O6" s="20"/>
      <c r="P6" s="20"/>
      <c r="Q6" s="20"/>
      <c r="R6" s="20"/>
      <c r="S6" s="20"/>
      <c r="T6" s="20">
        <v>2</v>
      </c>
      <c r="U6" s="20"/>
      <c r="V6" s="20">
        <v>1</v>
      </c>
      <c r="W6" s="20"/>
      <c r="X6" s="20"/>
      <c r="Y6" s="20"/>
    </row>
    <row r="7" spans="2:25" x14ac:dyDescent="0.25">
      <c r="B7" s="19" t="s">
        <v>28</v>
      </c>
      <c r="C7" s="20"/>
      <c r="D7" s="20"/>
      <c r="E7" s="20"/>
      <c r="F7" s="20"/>
      <c r="G7" s="20">
        <v>2</v>
      </c>
      <c r="H7" s="20"/>
      <c r="I7" s="20"/>
      <c r="J7" s="20"/>
      <c r="K7" s="20"/>
      <c r="L7" s="20"/>
      <c r="M7" s="20"/>
      <c r="N7" s="20"/>
      <c r="O7" s="20"/>
      <c r="P7" s="20">
        <v>1</v>
      </c>
      <c r="Q7" s="20"/>
      <c r="R7" s="20"/>
      <c r="S7" s="20"/>
      <c r="T7" s="20"/>
      <c r="U7" s="20"/>
      <c r="V7" s="20">
        <v>1</v>
      </c>
      <c r="W7" s="20"/>
      <c r="X7" s="20"/>
      <c r="Y7" s="20"/>
    </row>
    <row r="8" spans="2:25" x14ac:dyDescent="0.25">
      <c r="B8" s="19" t="s">
        <v>22</v>
      </c>
      <c r="C8" s="20">
        <v>2</v>
      </c>
      <c r="D8" s="20">
        <v>3</v>
      </c>
      <c r="E8" s="20">
        <v>2</v>
      </c>
      <c r="F8" s="20">
        <v>3</v>
      </c>
      <c r="G8" s="20">
        <v>2</v>
      </c>
      <c r="H8" s="20">
        <v>1</v>
      </c>
      <c r="I8" s="20">
        <v>1</v>
      </c>
      <c r="J8" s="20">
        <v>3</v>
      </c>
      <c r="K8" s="20">
        <v>2</v>
      </c>
      <c r="L8" s="20">
        <v>1</v>
      </c>
      <c r="M8" s="20"/>
      <c r="N8" s="20">
        <v>1</v>
      </c>
      <c r="O8" s="20"/>
      <c r="P8" s="20"/>
      <c r="Q8" s="20">
        <v>1</v>
      </c>
      <c r="R8" s="20"/>
      <c r="S8" s="20"/>
      <c r="T8" s="20"/>
      <c r="U8" s="20"/>
      <c r="V8" s="20">
        <v>1</v>
      </c>
      <c r="W8" s="20"/>
      <c r="X8" s="20"/>
      <c r="Y8" s="20"/>
    </row>
    <row r="9" spans="2:25" x14ac:dyDescent="0.25">
      <c r="B9" s="19" t="s">
        <v>23</v>
      </c>
      <c r="C9" s="20">
        <v>1</v>
      </c>
      <c r="D9" s="20"/>
      <c r="E9" s="20">
        <v>2</v>
      </c>
      <c r="F9" s="20">
        <v>1</v>
      </c>
      <c r="G9" s="20">
        <v>1</v>
      </c>
      <c r="H9" s="20">
        <v>1</v>
      </c>
      <c r="I9" s="20">
        <v>2</v>
      </c>
      <c r="J9" s="20">
        <v>1</v>
      </c>
      <c r="K9" s="20">
        <v>2</v>
      </c>
      <c r="L9" s="20"/>
      <c r="M9" s="20"/>
      <c r="N9" s="20"/>
      <c r="O9" s="20"/>
      <c r="P9" s="20">
        <v>1</v>
      </c>
      <c r="Q9" s="20"/>
      <c r="R9" s="20"/>
      <c r="S9" s="20"/>
      <c r="T9" s="20">
        <v>1</v>
      </c>
      <c r="U9" s="20"/>
      <c r="V9" s="20"/>
      <c r="W9" s="20"/>
      <c r="X9" s="20"/>
      <c r="Y9" s="20">
        <v>1</v>
      </c>
    </row>
    <row r="10" spans="2:25" x14ac:dyDescent="0.25">
      <c r="B10" s="19" t="s">
        <v>30</v>
      </c>
      <c r="C10" s="20">
        <v>1</v>
      </c>
      <c r="D10" s="20">
        <v>3</v>
      </c>
      <c r="E10" s="20">
        <v>1</v>
      </c>
      <c r="F10" s="20">
        <v>1</v>
      </c>
      <c r="G10" s="20">
        <v>1</v>
      </c>
      <c r="H10" s="20"/>
      <c r="I10" s="20">
        <v>2</v>
      </c>
      <c r="J10" s="20">
        <v>2</v>
      </c>
      <c r="K10" s="20">
        <v>1</v>
      </c>
      <c r="L10" s="20"/>
      <c r="M10" s="20"/>
      <c r="N10" s="20"/>
      <c r="O10" s="20"/>
      <c r="P10" s="20">
        <v>1</v>
      </c>
      <c r="Q10" s="20">
        <v>1</v>
      </c>
      <c r="R10" s="20">
        <v>1</v>
      </c>
      <c r="S10" s="20"/>
      <c r="T10" s="20">
        <v>1</v>
      </c>
      <c r="U10" s="20"/>
      <c r="V10" s="20"/>
      <c r="W10" s="20"/>
      <c r="X10" s="20"/>
      <c r="Y10" s="20">
        <v>1</v>
      </c>
    </row>
    <row r="11" spans="2:25" x14ac:dyDescent="0.25">
      <c r="B11" s="19" t="s">
        <v>32</v>
      </c>
      <c r="C11" s="20">
        <v>1</v>
      </c>
      <c r="D11" s="20">
        <v>2</v>
      </c>
      <c r="E11" s="20">
        <v>2</v>
      </c>
      <c r="F11" s="20"/>
      <c r="G11" s="20">
        <v>3</v>
      </c>
      <c r="H11" s="20"/>
      <c r="I11" s="20">
        <v>1</v>
      </c>
      <c r="J11" s="20">
        <v>2</v>
      </c>
      <c r="K11" s="20">
        <v>1</v>
      </c>
      <c r="L11" s="20">
        <v>1</v>
      </c>
      <c r="M11" s="20"/>
      <c r="N11" s="20"/>
      <c r="O11" s="20"/>
      <c r="P11" s="20">
        <v>1</v>
      </c>
      <c r="Q11" s="20">
        <v>1</v>
      </c>
      <c r="R11" s="20"/>
      <c r="S11" s="20"/>
      <c r="T11" s="20">
        <v>2</v>
      </c>
      <c r="U11" s="20"/>
      <c r="V11" s="20"/>
      <c r="W11" s="20"/>
      <c r="X11" s="20"/>
      <c r="Y11" s="20"/>
    </row>
    <row r="12" spans="2:25" x14ac:dyDescent="0.25">
      <c r="B12" s="19" t="s">
        <v>19</v>
      </c>
      <c r="C12" s="20">
        <v>1</v>
      </c>
      <c r="D12" s="20">
        <v>1</v>
      </c>
      <c r="E12" s="20">
        <v>1</v>
      </c>
      <c r="F12" s="20">
        <v>1</v>
      </c>
      <c r="G12" s="20">
        <v>1</v>
      </c>
      <c r="H12" s="20"/>
      <c r="I12" s="20">
        <v>1</v>
      </c>
      <c r="J12" s="20">
        <v>1</v>
      </c>
      <c r="K12" s="20">
        <v>1</v>
      </c>
      <c r="L12" s="20"/>
      <c r="M12" s="20"/>
      <c r="N12" s="20"/>
      <c r="O12" s="20">
        <v>1</v>
      </c>
      <c r="P12" s="20">
        <v>1</v>
      </c>
      <c r="Q12" s="20"/>
      <c r="R12" s="20"/>
      <c r="S12" s="20"/>
      <c r="T12" s="20">
        <v>1</v>
      </c>
      <c r="U12" s="20"/>
      <c r="V12" s="20">
        <v>1</v>
      </c>
      <c r="W12" s="20"/>
      <c r="X12" s="20"/>
      <c r="Y12" s="20">
        <v>1</v>
      </c>
    </row>
    <row r="13" spans="2:25" x14ac:dyDescent="0.25">
      <c r="B13" s="19" t="s">
        <v>34</v>
      </c>
      <c r="C13" s="20">
        <v>1</v>
      </c>
      <c r="D13" s="20">
        <v>2</v>
      </c>
      <c r="E13" s="20">
        <v>2</v>
      </c>
      <c r="F13" s="20"/>
      <c r="G13" s="20">
        <v>1</v>
      </c>
      <c r="H13" s="20"/>
      <c r="I13" s="20">
        <v>1</v>
      </c>
      <c r="J13" s="20">
        <v>2</v>
      </c>
      <c r="K13" s="20">
        <v>1</v>
      </c>
      <c r="L13" s="20"/>
      <c r="M13" s="20"/>
      <c r="N13" s="20">
        <v>1</v>
      </c>
      <c r="O13" s="20">
        <v>1</v>
      </c>
      <c r="P13" s="20"/>
      <c r="Q13" s="20"/>
      <c r="R13" s="20"/>
      <c r="S13" s="20"/>
      <c r="T13" s="20">
        <v>1</v>
      </c>
      <c r="U13" s="20"/>
      <c r="V13" s="20"/>
      <c r="W13" s="20"/>
      <c r="X13" s="20"/>
      <c r="Y13" s="20">
        <v>1</v>
      </c>
    </row>
    <row r="14" spans="2:25" x14ac:dyDescent="0.25">
      <c r="B14" s="19" t="s">
        <v>8</v>
      </c>
      <c r="C14" s="20">
        <v>2</v>
      </c>
      <c r="D14" s="20">
        <v>2</v>
      </c>
      <c r="E14" s="20">
        <v>2</v>
      </c>
      <c r="F14" s="20"/>
      <c r="G14" s="20">
        <v>2</v>
      </c>
      <c r="H14" s="20"/>
      <c r="I14" s="20">
        <v>1</v>
      </c>
      <c r="J14" s="20">
        <v>1</v>
      </c>
      <c r="K14" s="20">
        <v>1</v>
      </c>
      <c r="L14" s="20">
        <v>1</v>
      </c>
      <c r="M14" s="20"/>
      <c r="N14" s="20"/>
      <c r="O14" s="20"/>
      <c r="P14" s="20">
        <v>1</v>
      </c>
      <c r="Q14" s="20"/>
      <c r="R14" s="20"/>
      <c r="S14" s="20"/>
      <c r="T14" s="20">
        <v>1</v>
      </c>
      <c r="U14" s="20"/>
      <c r="V14" s="20">
        <v>1</v>
      </c>
      <c r="W14" s="20"/>
      <c r="X14" s="20"/>
      <c r="Y14" s="20">
        <v>2</v>
      </c>
    </row>
    <row r="15" spans="2:25" x14ac:dyDescent="0.25">
      <c r="B15" s="19" t="s">
        <v>36</v>
      </c>
      <c r="C15" s="20">
        <v>1</v>
      </c>
      <c r="D15" s="20">
        <v>2</v>
      </c>
      <c r="E15" s="20">
        <v>1</v>
      </c>
      <c r="F15" s="20"/>
      <c r="G15" s="20">
        <v>2</v>
      </c>
      <c r="H15" s="20"/>
      <c r="I15" s="20">
        <v>1</v>
      </c>
      <c r="J15" s="20">
        <v>1</v>
      </c>
      <c r="K15" s="20">
        <v>1</v>
      </c>
      <c r="L15" s="20"/>
      <c r="M15" s="20"/>
      <c r="N15" s="20"/>
      <c r="O15" s="20"/>
      <c r="P15" s="20">
        <v>1</v>
      </c>
      <c r="Q15" s="20"/>
      <c r="R15" s="20">
        <v>1</v>
      </c>
      <c r="S15" s="20"/>
      <c r="T15" s="20">
        <v>1</v>
      </c>
      <c r="U15" s="20"/>
      <c r="V15" s="20"/>
      <c r="W15" s="20"/>
      <c r="X15" s="20"/>
      <c r="Y15" s="20">
        <v>2</v>
      </c>
    </row>
    <row r="16" spans="2:25" x14ac:dyDescent="0.25">
      <c r="B16" s="19" t="s">
        <v>130</v>
      </c>
      <c r="C16" s="20">
        <v>1</v>
      </c>
      <c r="D16" s="20">
        <v>1</v>
      </c>
      <c r="E16" s="20">
        <v>2</v>
      </c>
      <c r="F16" s="20"/>
      <c r="G16" s="20">
        <v>1</v>
      </c>
      <c r="H16" s="20"/>
      <c r="I16" s="20">
        <v>1</v>
      </c>
      <c r="J16" s="20">
        <v>1</v>
      </c>
      <c r="K16" s="20"/>
      <c r="L16" s="20"/>
      <c r="M16" s="20"/>
      <c r="N16" s="20"/>
      <c r="O16" s="20"/>
      <c r="P16" s="20">
        <v>1</v>
      </c>
      <c r="Q16" s="20"/>
      <c r="R16" s="20"/>
      <c r="S16" s="20"/>
      <c r="T16" s="20"/>
      <c r="U16" s="20"/>
      <c r="V16" s="20">
        <v>1</v>
      </c>
      <c r="W16" s="20"/>
      <c r="X16" s="20"/>
      <c r="Y16" s="20">
        <v>1</v>
      </c>
    </row>
    <row r="17" spans="2:25" x14ac:dyDescent="0.25">
      <c r="B17" s="19" t="s">
        <v>131</v>
      </c>
      <c r="C17" s="20"/>
      <c r="D17" s="20">
        <v>1</v>
      </c>
      <c r="E17" s="20"/>
      <c r="F17" s="20">
        <v>1</v>
      </c>
      <c r="G17" s="20">
        <v>2</v>
      </c>
      <c r="H17" s="20"/>
      <c r="I17" s="20">
        <v>1</v>
      </c>
      <c r="J17" s="20">
        <v>1</v>
      </c>
      <c r="K17" s="20">
        <v>1</v>
      </c>
      <c r="L17" s="20"/>
      <c r="M17" s="20"/>
      <c r="N17" s="20"/>
      <c r="O17" s="20">
        <v>1</v>
      </c>
      <c r="P17" s="20">
        <v>1</v>
      </c>
      <c r="Q17" s="20"/>
      <c r="R17" s="20"/>
      <c r="S17" s="20"/>
      <c r="T17" s="20">
        <v>1</v>
      </c>
      <c r="U17" s="20"/>
      <c r="V17" s="20"/>
      <c r="W17" s="20"/>
      <c r="X17" s="20"/>
      <c r="Y17" s="20"/>
    </row>
    <row r="18" spans="2:25" x14ac:dyDescent="0.25">
      <c r="B18" s="19" t="s">
        <v>132</v>
      </c>
      <c r="C18" s="20">
        <v>1</v>
      </c>
      <c r="D18" s="20">
        <v>2</v>
      </c>
      <c r="E18" s="20">
        <v>1</v>
      </c>
      <c r="F18" s="20">
        <v>1</v>
      </c>
      <c r="G18" s="20"/>
      <c r="H18" s="20"/>
      <c r="I18" s="20"/>
      <c r="J18" s="20">
        <v>1</v>
      </c>
      <c r="K18" s="20"/>
      <c r="L18" s="20"/>
      <c r="M18" s="20"/>
      <c r="N18" s="20"/>
      <c r="O18" s="20"/>
      <c r="P18" s="20">
        <v>1</v>
      </c>
      <c r="Q18" s="20"/>
      <c r="R18" s="20"/>
      <c r="S18" s="20"/>
      <c r="T18" s="20"/>
      <c r="U18" s="20"/>
      <c r="V18" s="20"/>
      <c r="W18" s="20"/>
      <c r="X18" s="20"/>
      <c r="Y18" s="20">
        <v>1</v>
      </c>
    </row>
    <row r="19" spans="2:25" x14ac:dyDescent="0.25">
      <c r="B19" s="19" t="s">
        <v>6</v>
      </c>
      <c r="C19" s="20"/>
      <c r="D19" s="20">
        <v>2</v>
      </c>
      <c r="E19" s="20">
        <v>1</v>
      </c>
      <c r="F19" s="20">
        <v>2</v>
      </c>
      <c r="G19" s="20">
        <v>2</v>
      </c>
      <c r="H19" s="20">
        <v>1</v>
      </c>
      <c r="I19" s="20">
        <v>1</v>
      </c>
      <c r="J19" s="20">
        <v>3</v>
      </c>
      <c r="K19" s="20">
        <v>1</v>
      </c>
      <c r="L19" s="20">
        <v>1</v>
      </c>
      <c r="M19" s="20"/>
      <c r="N19" s="20"/>
      <c r="O19" s="20">
        <v>1</v>
      </c>
      <c r="P19" s="20">
        <v>1</v>
      </c>
      <c r="Q19" s="20"/>
      <c r="R19" s="20"/>
      <c r="S19" s="20"/>
      <c r="T19" s="20"/>
      <c r="U19" s="20"/>
      <c r="V19" s="20">
        <v>2</v>
      </c>
      <c r="W19" s="20"/>
      <c r="X19" s="20"/>
      <c r="Y19" s="20">
        <v>1</v>
      </c>
    </row>
    <row r="20" spans="2:25" x14ac:dyDescent="0.25">
      <c r="B20" s="19" t="s">
        <v>41</v>
      </c>
      <c r="C20" s="20">
        <v>1</v>
      </c>
      <c r="D20" s="20">
        <v>2</v>
      </c>
      <c r="E20" s="20">
        <v>1</v>
      </c>
      <c r="F20" s="20"/>
      <c r="G20" s="20">
        <v>2</v>
      </c>
      <c r="H20" s="20">
        <v>1</v>
      </c>
      <c r="I20" s="20">
        <v>1</v>
      </c>
      <c r="J20" s="20"/>
      <c r="K20" s="20">
        <v>2</v>
      </c>
      <c r="L20" s="20">
        <v>1</v>
      </c>
      <c r="M20" s="20"/>
      <c r="N20" s="20"/>
      <c r="O20" s="20"/>
      <c r="P20" s="20"/>
      <c r="Q20" s="20"/>
      <c r="R20" s="20">
        <v>1</v>
      </c>
      <c r="S20" s="20"/>
      <c r="T20" s="20">
        <v>1</v>
      </c>
      <c r="U20" s="20"/>
      <c r="V20" s="20"/>
      <c r="W20" s="20"/>
      <c r="X20" s="20"/>
      <c r="Y20" s="20"/>
    </row>
    <row r="21" spans="2:25" x14ac:dyDescent="0.25">
      <c r="B21" s="19" t="s">
        <v>15</v>
      </c>
      <c r="C21" s="20"/>
      <c r="D21" s="20">
        <v>2</v>
      </c>
      <c r="E21" s="20">
        <v>1</v>
      </c>
      <c r="F21" s="20"/>
      <c r="G21" s="20"/>
      <c r="H21" s="20"/>
      <c r="I21" s="20"/>
      <c r="J21" s="20">
        <v>1</v>
      </c>
      <c r="K21" s="20"/>
      <c r="L21" s="20">
        <v>1</v>
      </c>
      <c r="M21" s="20"/>
      <c r="N21" s="20"/>
      <c r="O21" s="20"/>
      <c r="P21" s="20"/>
      <c r="Q21" s="20"/>
      <c r="R21" s="20">
        <v>1</v>
      </c>
      <c r="S21" s="20"/>
      <c r="T21" s="20"/>
      <c r="U21" s="20"/>
      <c r="V21" s="20"/>
      <c r="W21" s="20"/>
      <c r="X21" s="20"/>
      <c r="Y21" s="20"/>
    </row>
    <row r="22" spans="2:25" x14ac:dyDescent="0.25">
      <c r="B22" s="19" t="s">
        <v>133</v>
      </c>
      <c r="C22" s="20">
        <v>2</v>
      </c>
      <c r="D22" s="20">
        <v>1</v>
      </c>
      <c r="E22" s="20"/>
      <c r="F22" s="20">
        <v>1</v>
      </c>
      <c r="G22" s="20">
        <v>2</v>
      </c>
      <c r="H22" s="20"/>
      <c r="I22" s="20">
        <v>1</v>
      </c>
      <c r="J22" s="20">
        <v>3</v>
      </c>
      <c r="K22" s="20">
        <v>1</v>
      </c>
      <c r="L22" s="20">
        <v>1</v>
      </c>
      <c r="M22" s="20"/>
      <c r="N22" s="20"/>
      <c r="O22" s="20">
        <v>1</v>
      </c>
      <c r="P22" s="20"/>
      <c r="Q22" s="20"/>
      <c r="R22" s="20"/>
      <c r="S22" s="20"/>
      <c r="T22" s="20">
        <v>1</v>
      </c>
      <c r="U22" s="20"/>
      <c r="V22" s="20"/>
      <c r="W22" s="20"/>
      <c r="X22" s="20"/>
      <c r="Y22" s="20">
        <v>1</v>
      </c>
    </row>
    <row r="23" spans="2:25" x14ac:dyDescent="0.25">
      <c r="B23" s="19" t="s">
        <v>20</v>
      </c>
      <c r="C23" s="20">
        <v>2</v>
      </c>
      <c r="D23" s="20">
        <v>2</v>
      </c>
      <c r="E23" s="20">
        <v>2</v>
      </c>
      <c r="F23" s="20"/>
      <c r="G23" s="20">
        <v>3</v>
      </c>
      <c r="H23" s="20"/>
      <c r="I23" s="20"/>
      <c r="J23" s="20">
        <v>1</v>
      </c>
      <c r="K23" s="20">
        <v>1</v>
      </c>
      <c r="L23" s="20"/>
      <c r="M23" s="20"/>
      <c r="N23" s="20"/>
      <c r="O23" s="20">
        <v>1</v>
      </c>
      <c r="P23" s="20">
        <v>1</v>
      </c>
      <c r="Q23" s="20">
        <v>1</v>
      </c>
      <c r="R23" s="20"/>
      <c r="S23" s="20"/>
      <c r="T23" s="20">
        <v>1</v>
      </c>
      <c r="U23" s="20"/>
      <c r="V23" s="20"/>
      <c r="W23" s="20"/>
      <c r="X23" s="20"/>
      <c r="Y23" s="20">
        <v>1</v>
      </c>
    </row>
    <row r="24" spans="2:25" x14ac:dyDescent="0.25">
      <c r="B24" s="19" t="s">
        <v>44</v>
      </c>
      <c r="C24" s="20"/>
      <c r="D24" s="20">
        <v>1</v>
      </c>
      <c r="E24" s="20">
        <v>1</v>
      </c>
      <c r="F24" s="20"/>
      <c r="G24" s="20">
        <v>2</v>
      </c>
      <c r="H24" s="20"/>
      <c r="I24" s="20"/>
      <c r="J24" s="20">
        <v>1</v>
      </c>
      <c r="K24" s="20"/>
      <c r="L24" s="20">
        <v>1</v>
      </c>
      <c r="M24" s="20"/>
      <c r="N24" s="20"/>
      <c r="O24" s="20"/>
      <c r="P24" s="20"/>
      <c r="Q24" s="20"/>
      <c r="R24" s="20">
        <v>1</v>
      </c>
      <c r="S24" s="20"/>
      <c r="T24" s="20">
        <v>1</v>
      </c>
      <c r="U24" s="20"/>
      <c r="V24" s="20"/>
      <c r="W24" s="20"/>
      <c r="X24" s="20"/>
      <c r="Y24" s="20"/>
    </row>
    <row r="25" spans="2:25" x14ac:dyDescent="0.25">
      <c r="B25" s="19" t="s">
        <v>45</v>
      </c>
      <c r="C25" s="20">
        <v>1</v>
      </c>
      <c r="D25" s="20">
        <v>1</v>
      </c>
      <c r="E25" s="20">
        <v>1</v>
      </c>
      <c r="F25" s="20"/>
      <c r="G25" s="20">
        <v>2</v>
      </c>
      <c r="H25" s="20"/>
      <c r="I25" s="20">
        <v>2</v>
      </c>
      <c r="J25" s="20">
        <v>1</v>
      </c>
      <c r="K25" s="20"/>
      <c r="L25" s="20">
        <v>1</v>
      </c>
      <c r="M25" s="20"/>
      <c r="N25" s="20"/>
      <c r="O25" s="20"/>
      <c r="P25" s="20"/>
      <c r="Q25" s="20"/>
      <c r="R25" s="20">
        <v>1</v>
      </c>
      <c r="S25" s="20"/>
      <c r="T25" s="20">
        <v>1</v>
      </c>
      <c r="U25" s="20"/>
      <c r="V25" s="20"/>
      <c r="W25" s="20"/>
      <c r="X25" s="20"/>
      <c r="Y25" s="20">
        <v>1</v>
      </c>
    </row>
    <row r="26" spans="2:25" x14ac:dyDescent="0.25">
      <c r="B26" s="19" t="s">
        <v>18</v>
      </c>
      <c r="C26" s="20"/>
      <c r="D26" s="20"/>
      <c r="E26" s="20">
        <v>1</v>
      </c>
      <c r="F26" s="20">
        <v>1</v>
      </c>
      <c r="G26" s="20">
        <v>1</v>
      </c>
      <c r="H26" s="20"/>
      <c r="I26" s="20"/>
      <c r="J26" s="20">
        <v>2</v>
      </c>
      <c r="K26" s="20"/>
      <c r="L26" s="20">
        <v>1</v>
      </c>
      <c r="M26" s="20"/>
      <c r="N26" s="20"/>
      <c r="O26" s="20">
        <v>1</v>
      </c>
      <c r="P26" s="20">
        <v>1</v>
      </c>
      <c r="Q26" s="20"/>
      <c r="R26" s="20"/>
      <c r="S26" s="20"/>
      <c r="T26" s="20">
        <v>1</v>
      </c>
      <c r="U26" s="20"/>
      <c r="V26" s="20"/>
      <c r="W26" s="20"/>
      <c r="X26" s="20"/>
      <c r="Y26" s="20">
        <v>2</v>
      </c>
    </row>
    <row r="27" spans="2:25" x14ac:dyDescent="0.25">
      <c r="B27" s="19" t="s">
        <v>134</v>
      </c>
      <c r="C27" s="20">
        <v>1</v>
      </c>
      <c r="D27" s="20">
        <v>1</v>
      </c>
      <c r="E27" s="20">
        <v>3</v>
      </c>
      <c r="F27" s="20">
        <v>1</v>
      </c>
      <c r="G27" s="20">
        <v>2</v>
      </c>
      <c r="H27" s="20"/>
      <c r="I27" s="20">
        <v>1</v>
      </c>
      <c r="J27" s="20">
        <v>1</v>
      </c>
      <c r="K27" s="20">
        <v>1</v>
      </c>
      <c r="L27" s="20"/>
      <c r="M27" s="20"/>
      <c r="N27" s="20"/>
      <c r="O27" s="20">
        <v>1</v>
      </c>
      <c r="P27" s="20">
        <v>1</v>
      </c>
      <c r="Q27" s="20"/>
      <c r="R27" s="20"/>
      <c r="S27" s="20"/>
      <c r="T27" s="20">
        <v>1</v>
      </c>
      <c r="U27" s="20"/>
      <c r="V27" s="20">
        <v>1</v>
      </c>
      <c r="W27" s="20"/>
      <c r="X27" s="20"/>
      <c r="Y27" s="20">
        <v>1</v>
      </c>
    </row>
    <row r="28" spans="2:25" x14ac:dyDescent="0.25">
      <c r="B28" s="19" t="s">
        <v>135</v>
      </c>
      <c r="C28" s="20">
        <v>1</v>
      </c>
      <c r="D28" s="20">
        <v>1</v>
      </c>
      <c r="E28" s="20">
        <v>1</v>
      </c>
      <c r="F28" s="20"/>
      <c r="G28" s="20">
        <v>2</v>
      </c>
      <c r="H28" s="20"/>
      <c r="I28" s="20">
        <v>1</v>
      </c>
      <c r="J28" s="20">
        <v>1</v>
      </c>
      <c r="K28" s="20">
        <v>1</v>
      </c>
      <c r="L28" s="20"/>
      <c r="M28" s="20"/>
      <c r="N28" s="20"/>
      <c r="O28" s="20"/>
      <c r="P28" s="20">
        <v>1</v>
      </c>
      <c r="Q28" s="20">
        <v>1</v>
      </c>
      <c r="R28" s="20"/>
      <c r="S28" s="20"/>
      <c r="T28" s="20"/>
      <c r="U28" s="20"/>
      <c r="V28" s="20">
        <v>1</v>
      </c>
      <c r="W28" s="20"/>
      <c r="X28" s="20"/>
      <c r="Y28" s="20">
        <v>1</v>
      </c>
    </row>
    <row r="29" spans="2:25" x14ac:dyDescent="0.25">
      <c r="B29" s="19" t="s">
        <v>21</v>
      </c>
      <c r="C29" s="20">
        <v>2</v>
      </c>
      <c r="D29" s="20">
        <v>1</v>
      </c>
      <c r="E29" s="20">
        <v>1</v>
      </c>
      <c r="F29" s="20">
        <v>2</v>
      </c>
      <c r="G29" s="20">
        <v>2</v>
      </c>
      <c r="H29" s="20"/>
      <c r="I29" s="20">
        <v>1</v>
      </c>
      <c r="J29" s="20">
        <v>2</v>
      </c>
      <c r="K29" s="20">
        <v>2</v>
      </c>
      <c r="L29" s="20">
        <v>1</v>
      </c>
      <c r="M29" s="20"/>
      <c r="N29" s="20"/>
      <c r="O29" s="20"/>
      <c r="P29" s="20"/>
      <c r="Q29" s="20"/>
      <c r="R29" s="20">
        <v>1</v>
      </c>
      <c r="S29" s="20"/>
      <c r="T29" s="20">
        <v>1</v>
      </c>
      <c r="U29" s="20"/>
      <c r="V29" s="20"/>
      <c r="W29" s="20"/>
      <c r="X29" s="20"/>
      <c r="Y29" s="20">
        <v>1</v>
      </c>
    </row>
    <row r="30" spans="2:25" x14ac:dyDescent="0.25">
      <c r="B30" s="19" t="s">
        <v>52</v>
      </c>
      <c r="C30" s="20">
        <v>3</v>
      </c>
      <c r="D30" s="20">
        <v>3</v>
      </c>
      <c r="E30" s="20">
        <v>1</v>
      </c>
      <c r="F30" s="20">
        <v>4</v>
      </c>
      <c r="G30" s="20">
        <v>3</v>
      </c>
      <c r="H30" s="20"/>
      <c r="I30" s="20">
        <v>3</v>
      </c>
      <c r="J30" s="20">
        <v>4</v>
      </c>
      <c r="K30" s="20"/>
      <c r="L30" s="20">
        <v>1</v>
      </c>
      <c r="M30" s="20"/>
      <c r="N30" s="20"/>
      <c r="O30" s="20"/>
      <c r="P30" s="20"/>
      <c r="Q30" s="20">
        <v>1</v>
      </c>
      <c r="R30" s="20">
        <v>1</v>
      </c>
      <c r="S30" s="20">
        <v>1</v>
      </c>
      <c r="T30" s="20">
        <v>2</v>
      </c>
      <c r="U30" s="20"/>
      <c r="V30" s="20"/>
      <c r="W30" s="20"/>
      <c r="X30" s="20"/>
      <c r="Y30" s="20"/>
    </row>
    <row r="31" spans="2:25" x14ac:dyDescent="0.25">
      <c r="B31" s="19" t="s">
        <v>3</v>
      </c>
      <c r="C31" s="20"/>
      <c r="D31" s="20">
        <v>2</v>
      </c>
      <c r="E31" s="20">
        <v>1</v>
      </c>
      <c r="F31" s="20"/>
      <c r="G31" s="20">
        <v>2</v>
      </c>
      <c r="H31" s="20"/>
      <c r="I31" s="20"/>
      <c r="J31" s="20">
        <v>3</v>
      </c>
      <c r="K31" s="20"/>
      <c r="L31" s="20"/>
      <c r="M31" s="20"/>
      <c r="N31" s="20"/>
      <c r="O31" s="20"/>
      <c r="P31" s="20">
        <v>1</v>
      </c>
      <c r="Q31" s="20"/>
      <c r="R31" s="20">
        <v>1</v>
      </c>
      <c r="S31" s="20"/>
      <c r="T31" s="20">
        <v>1</v>
      </c>
      <c r="U31" s="20"/>
      <c r="V31" s="20"/>
      <c r="W31" s="20"/>
      <c r="X31" s="20"/>
      <c r="Y31" s="20"/>
    </row>
    <row r="32" spans="2:25" x14ac:dyDescent="0.25">
      <c r="B32" s="19" t="s">
        <v>53</v>
      </c>
      <c r="C32" s="20"/>
      <c r="D32" s="20">
        <v>1</v>
      </c>
      <c r="E32" s="20"/>
      <c r="F32" s="20"/>
      <c r="G32" s="20">
        <v>2</v>
      </c>
      <c r="H32" s="20"/>
      <c r="I32" s="20"/>
      <c r="J32" s="20">
        <v>1</v>
      </c>
      <c r="K32" s="20"/>
      <c r="L32" s="20"/>
      <c r="M32" s="20"/>
      <c r="N32" s="20"/>
      <c r="O32" s="20"/>
      <c r="P32" s="20">
        <v>1</v>
      </c>
      <c r="Q32" s="20"/>
      <c r="R32" s="20">
        <v>1</v>
      </c>
      <c r="S32" s="20"/>
      <c r="T32" s="20">
        <v>2</v>
      </c>
      <c r="U32" s="20"/>
      <c r="V32" s="20">
        <v>1</v>
      </c>
      <c r="W32" s="20"/>
      <c r="X32" s="20"/>
      <c r="Y32" s="20"/>
    </row>
    <row r="33" spans="1:25" x14ac:dyDescent="0.25">
      <c r="B33" s="19" t="s">
        <v>136</v>
      </c>
      <c r="C33" s="20"/>
      <c r="D33" s="20">
        <v>1</v>
      </c>
      <c r="E33" s="20">
        <v>1</v>
      </c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>
        <v>1</v>
      </c>
      <c r="Q33" s="20"/>
      <c r="R33" s="20"/>
      <c r="S33" s="20"/>
      <c r="T33" s="20"/>
      <c r="U33" s="20"/>
      <c r="V33" s="20"/>
      <c r="W33" s="20"/>
      <c r="X33" s="20"/>
      <c r="Y33" s="20"/>
    </row>
    <row r="34" spans="1:25" x14ac:dyDescent="0.25">
      <c r="B34" s="19" t="s">
        <v>54</v>
      </c>
      <c r="C34" s="20"/>
      <c r="D34" s="20">
        <v>1</v>
      </c>
      <c r="E34" s="20">
        <v>1</v>
      </c>
      <c r="F34" s="20"/>
      <c r="G34" s="20">
        <v>1</v>
      </c>
      <c r="H34" s="20"/>
      <c r="I34" s="20"/>
      <c r="J34" s="20">
        <v>1</v>
      </c>
      <c r="K34" s="20"/>
      <c r="L34" s="20"/>
      <c r="M34" s="20"/>
      <c r="N34" s="20"/>
      <c r="O34" s="20"/>
      <c r="P34" s="20">
        <v>1</v>
      </c>
      <c r="Q34" s="20"/>
      <c r="R34" s="20"/>
      <c r="S34" s="20"/>
      <c r="T34" s="20">
        <v>1</v>
      </c>
      <c r="U34" s="20"/>
      <c r="V34" s="20">
        <v>1</v>
      </c>
      <c r="W34" s="20"/>
      <c r="X34" s="20"/>
      <c r="Y34" s="20"/>
    </row>
    <row r="35" spans="1:25" x14ac:dyDescent="0.25">
      <c r="B35" s="19" t="s">
        <v>9</v>
      </c>
      <c r="C35" s="20">
        <v>1</v>
      </c>
      <c r="D35" s="20">
        <v>2</v>
      </c>
      <c r="E35" s="20">
        <v>1</v>
      </c>
      <c r="F35" s="20">
        <v>1</v>
      </c>
      <c r="G35" s="20">
        <v>2</v>
      </c>
      <c r="H35" s="20"/>
      <c r="I35" s="20"/>
      <c r="J35" s="20">
        <v>1</v>
      </c>
      <c r="K35" s="20"/>
      <c r="L35" s="20"/>
      <c r="M35" s="20"/>
      <c r="N35" s="20"/>
      <c r="O35" s="20">
        <v>1</v>
      </c>
      <c r="P35" s="20">
        <v>1</v>
      </c>
      <c r="Q35" s="20"/>
      <c r="R35" s="20"/>
      <c r="S35" s="20"/>
      <c r="T35" s="20"/>
      <c r="U35" s="20"/>
      <c r="V35" s="20">
        <v>1</v>
      </c>
      <c r="W35" s="20"/>
      <c r="X35" s="20"/>
      <c r="Y35" s="20">
        <v>1</v>
      </c>
    </row>
    <row r="36" spans="1:25" x14ac:dyDescent="0.25">
      <c r="B36" s="19" t="s">
        <v>60</v>
      </c>
      <c r="C36" s="20">
        <v>1</v>
      </c>
      <c r="D36" s="20">
        <v>2</v>
      </c>
      <c r="E36" s="20">
        <v>2</v>
      </c>
      <c r="F36" s="20"/>
      <c r="G36" s="20">
        <v>2</v>
      </c>
      <c r="H36" s="20"/>
      <c r="I36" s="20"/>
      <c r="J36" s="20">
        <v>2</v>
      </c>
      <c r="K36" s="20">
        <v>1</v>
      </c>
      <c r="L36" s="20">
        <v>1</v>
      </c>
      <c r="M36" s="20"/>
      <c r="N36" s="20"/>
      <c r="O36" s="20">
        <v>1</v>
      </c>
      <c r="P36" s="20"/>
      <c r="Q36" s="20">
        <v>2</v>
      </c>
      <c r="R36" s="20"/>
      <c r="S36" s="20"/>
      <c r="T36" s="20">
        <v>1</v>
      </c>
      <c r="U36" s="20">
        <v>2</v>
      </c>
      <c r="V36" s="20">
        <v>2</v>
      </c>
      <c r="W36" s="20"/>
      <c r="X36" s="20">
        <v>1</v>
      </c>
      <c r="Y36" s="20">
        <v>1</v>
      </c>
    </row>
    <row r="37" spans="1:25" x14ac:dyDescent="0.25">
      <c r="B37" s="19" t="s">
        <v>10</v>
      </c>
      <c r="C37" s="20"/>
      <c r="D37" s="20">
        <v>1</v>
      </c>
      <c r="E37" s="20">
        <v>1</v>
      </c>
      <c r="F37" s="20"/>
      <c r="G37" s="20">
        <v>1</v>
      </c>
      <c r="H37" s="20">
        <v>1</v>
      </c>
      <c r="I37" s="20"/>
      <c r="J37" s="20">
        <v>1</v>
      </c>
      <c r="K37" s="20">
        <v>1</v>
      </c>
      <c r="L37" s="20"/>
      <c r="M37" s="20"/>
      <c r="N37" s="20"/>
      <c r="O37" s="20">
        <v>1</v>
      </c>
      <c r="P37" s="20">
        <v>1</v>
      </c>
      <c r="Q37" s="20"/>
      <c r="R37" s="20"/>
      <c r="S37" s="20"/>
      <c r="T37" s="20">
        <v>1</v>
      </c>
      <c r="U37" s="20"/>
      <c r="V37" s="20"/>
      <c r="W37" s="20"/>
      <c r="X37" s="20"/>
      <c r="Y37" s="20"/>
    </row>
    <row r="38" spans="1:25" x14ac:dyDescent="0.25">
      <c r="B38" s="19" t="s">
        <v>61</v>
      </c>
      <c r="C38" s="20"/>
      <c r="D38" s="20"/>
      <c r="E38" s="20"/>
      <c r="F38" s="20">
        <v>1</v>
      </c>
      <c r="G38" s="20">
        <v>3</v>
      </c>
      <c r="H38" s="20"/>
      <c r="I38" s="20">
        <v>1</v>
      </c>
      <c r="J38" s="20"/>
      <c r="K38" s="20">
        <v>1</v>
      </c>
      <c r="L38" s="20"/>
      <c r="M38" s="20"/>
      <c r="N38" s="20"/>
      <c r="O38" s="20">
        <v>1</v>
      </c>
      <c r="P38" s="20">
        <v>1</v>
      </c>
      <c r="Q38" s="20"/>
      <c r="R38" s="20"/>
      <c r="S38" s="20"/>
      <c r="T38" s="20">
        <v>1</v>
      </c>
      <c r="U38" s="20"/>
      <c r="V38" s="20"/>
      <c r="W38" s="20"/>
      <c r="X38" s="20"/>
      <c r="Y38" s="20">
        <v>2</v>
      </c>
    </row>
    <row r="39" spans="1:25" x14ac:dyDescent="0.25">
      <c r="B39" s="19" t="s">
        <v>137</v>
      </c>
      <c r="C39" s="20">
        <v>2</v>
      </c>
      <c r="D39" s="20">
        <v>1</v>
      </c>
      <c r="E39" s="20">
        <v>1</v>
      </c>
      <c r="F39" s="20">
        <v>2</v>
      </c>
      <c r="G39" s="20">
        <v>2</v>
      </c>
      <c r="H39" s="20"/>
      <c r="I39" s="20">
        <v>1</v>
      </c>
      <c r="J39" s="20">
        <v>1</v>
      </c>
      <c r="K39" s="20">
        <v>1</v>
      </c>
      <c r="L39" s="20">
        <v>1</v>
      </c>
      <c r="M39" s="20"/>
      <c r="N39" s="20"/>
      <c r="O39" s="20"/>
      <c r="P39" s="20"/>
      <c r="Q39" s="20"/>
      <c r="R39" s="20"/>
      <c r="S39" s="20"/>
      <c r="T39" s="20">
        <v>1</v>
      </c>
      <c r="U39" s="20">
        <v>1</v>
      </c>
      <c r="V39" s="20">
        <v>1</v>
      </c>
      <c r="W39" s="20"/>
      <c r="X39" s="20"/>
      <c r="Y39" s="20">
        <v>1</v>
      </c>
    </row>
    <row r="40" spans="1:25" x14ac:dyDescent="0.25">
      <c r="B40" s="19" t="s">
        <v>62</v>
      </c>
      <c r="C40" s="20"/>
      <c r="D40" s="20">
        <v>1</v>
      </c>
      <c r="E40" s="20">
        <v>1</v>
      </c>
      <c r="F40" s="20"/>
      <c r="G40" s="20">
        <v>1</v>
      </c>
      <c r="H40" s="20"/>
      <c r="I40" s="20"/>
      <c r="J40" s="20">
        <v>1</v>
      </c>
      <c r="K40" s="20"/>
      <c r="L40" s="20"/>
      <c r="M40" s="20"/>
      <c r="N40" s="20">
        <v>1</v>
      </c>
      <c r="O40" s="20"/>
      <c r="P40" s="20">
        <v>1</v>
      </c>
      <c r="Q40" s="20"/>
      <c r="R40" s="20"/>
      <c r="S40" s="20"/>
      <c r="T40" s="20"/>
      <c r="U40" s="20"/>
      <c r="V40" s="20"/>
      <c r="W40" s="20"/>
      <c r="X40" s="20"/>
      <c r="Y40" s="20">
        <v>1</v>
      </c>
    </row>
    <row r="41" spans="1:25" x14ac:dyDescent="0.25">
      <c r="A41" t="s">
        <v>113</v>
      </c>
      <c r="B41" s="19" t="s">
        <v>138</v>
      </c>
      <c r="C41" s="20"/>
      <c r="D41" s="20">
        <v>1</v>
      </c>
      <c r="E41" s="20">
        <v>2</v>
      </c>
      <c r="F41" s="20"/>
      <c r="G41" s="20">
        <v>2</v>
      </c>
      <c r="H41" s="20"/>
      <c r="I41" s="20"/>
      <c r="J41" s="20">
        <v>2</v>
      </c>
      <c r="K41" s="20"/>
      <c r="L41" s="20">
        <v>1</v>
      </c>
      <c r="M41" s="20"/>
      <c r="N41" s="20"/>
      <c r="O41" s="20"/>
      <c r="P41" s="20"/>
      <c r="Q41" s="20"/>
      <c r="R41" s="20">
        <v>1</v>
      </c>
      <c r="S41" s="20"/>
      <c r="T41" s="20">
        <v>1</v>
      </c>
      <c r="U41" s="20"/>
      <c r="V41" s="20"/>
      <c r="W41" s="20"/>
      <c r="X41" s="20"/>
      <c r="Y41" s="20"/>
    </row>
    <row r="42" spans="1:25" x14ac:dyDescent="0.25">
      <c r="A42" t="s">
        <v>114</v>
      </c>
      <c r="B42" s="19" t="s">
        <v>139</v>
      </c>
      <c r="C42" s="20">
        <v>2</v>
      </c>
      <c r="D42" s="20">
        <v>3</v>
      </c>
      <c r="E42" s="20">
        <v>2</v>
      </c>
      <c r="F42" s="20">
        <v>2</v>
      </c>
      <c r="G42" s="20">
        <v>2</v>
      </c>
      <c r="H42" s="20">
        <v>1</v>
      </c>
      <c r="I42" s="20">
        <v>1</v>
      </c>
      <c r="J42" s="20">
        <v>2</v>
      </c>
      <c r="K42" s="20">
        <v>1</v>
      </c>
      <c r="L42" s="20">
        <v>1</v>
      </c>
      <c r="M42" s="20">
        <v>1</v>
      </c>
      <c r="N42" s="20"/>
      <c r="O42" s="20"/>
      <c r="P42" s="20"/>
      <c r="Q42" s="20"/>
      <c r="R42" s="20"/>
      <c r="S42" s="20"/>
      <c r="T42" s="20">
        <v>2</v>
      </c>
      <c r="U42" s="20"/>
      <c r="V42" s="20"/>
      <c r="W42" s="20"/>
      <c r="X42" s="20"/>
      <c r="Y42" s="20"/>
    </row>
    <row r="43" spans="1:25" x14ac:dyDescent="0.25">
      <c r="B43" s="19" t="s">
        <v>11</v>
      </c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>
        <v>1</v>
      </c>
      <c r="Q43" s="20"/>
      <c r="R43" s="20"/>
      <c r="S43" s="20"/>
      <c r="T43" s="20"/>
      <c r="U43" s="20"/>
      <c r="V43" s="20">
        <v>1</v>
      </c>
      <c r="W43" s="20"/>
      <c r="X43" s="20"/>
      <c r="Y43" s="20"/>
    </row>
    <row r="44" spans="1:25" x14ac:dyDescent="0.25">
      <c r="B44" s="19" t="s">
        <v>64</v>
      </c>
      <c r="C44" s="20">
        <v>3</v>
      </c>
      <c r="D44" s="20">
        <v>2</v>
      </c>
      <c r="E44" s="20">
        <v>2</v>
      </c>
      <c r="F44" s="20">
        <v>2</v>
      </c>
      <c r="G44" s="20">
        <v>2</v>
      </c>
      <c r="H44" s="20"/>
      <c r="I44" s="20">
        <v>3</v>
      </c>
      <c r="J44" s="20">
        <v>1</v>
      </c>
      <c r="K44" s="20">
        <v>1</v>
      </c>
      <c r="L44" s="20">
        <v>1</v>
      </c>
      <c r="M44" s="20"/>
      <c r="N44" s="20"/>
      <c r="O44" s="20"/>
      <c r="P44" s="20"/>
      <c r="Q44" s="20">
        <v>1</v>
      </c>
      <c r="R44" s="20">
        <v>1</v>
      </c>
      <c r="S44" s="20"/>
      <c r="T44" s="20"/>
      <c r="U44" s="20"/>
      <c r="V44" s="20"/>
      <c r="W44" s="20"/>
      <c r="X44" s="20"/>
      <c r="Y44" s="20"/>
    </row>
    <row r="45" spans="1:25" x14ac:dyDescent="0.25">
      <c r="B45" s="19" t="s">
        <v>140</v>
      </c>
      <c r="C45" s="20">
        <v>1</v>
      </c>
      <c r="D45" s="20">
        <v>2</v>
      </c>
      <c r="E45" s="20">
        <v>1</v>
      </c>
      <c r="F45" s="20"/>
      <c r="G45" s="20">
        <v>3</v>
      </c>
      <c r="H45" s="20"/>
      <c r="I45" s="20"/>
      <c r="J45" s="20">
        <v>1</v>
      </c>
      <c r="K45" s="20">
        <v>1</v>
      </c>
      <c r="L45" s="20"/>
      <c r="M45" s="20"/>
      <c r="N45" s="20"/>
      <c r="O45" s="20"/>
      <c r="P45" s="20">
        <v>1</v>
      </c>
      <c r="Q45" s="20"/>
      <c r="R45" s="20"/>
      <c r="S45" s="20"/>
      <c r="T45" s="20">
        <v>1</v>
      </c>
      <c r="U45" s="20"/>
      <c r="V45" s="20"/>
      <c r="W45" s="20"/>
      <c r="X45" s="20"/>
      <c r="Y45" s="20">
        <v>2</v>
      </c>
    </row>
    <row r="46" spans="1:25" x14ac:dyDescent="0.25">
      <c r="B46" s="19" t="s">
        <v>17</v>
      </c>
      <c r="C46" s="20"/>
      <c r="D46" s="20">
        <v>3</v>
      </c>
      <c r="E46" s="20">
        <v>2</v>
      </c>
      <c r="F46" s="20"/>
      <c r="G46" s="20">
        <v>3</v>
      </c>
      <c r="H46" s="20"/>
      <c r="I46" s="20"/>
      <c r="J46" s="20">
        <v>3</v>
      </c>
      <c r="K46" s="20"/>
      <c r="L46" s="20">
        <v>1</v>
      </c>
      <c r="M46" s="20"/>
      <c r="N46" s="20"/>
      <c r="O46" s="20">
        <v>1</v>
      </c>
      <c r="P46" s="20">
        <v>1</v>
      </c>
      <c r="Q46" s="20"/>
      <c r="R46" s="20"/>
      <c r="S46" s="20"/>
      <c r="T46" s="20">
        <v>2</v>
      </c>
      <c r="U46" s="20"/>
      <c r="V46" s="20">
        <v>1</v>
      </c>
      <c r="W46" s="20"/>
      <c r="X46" s="20"/>
      <c r="Y46" s="20"/>
    </row>
    <row r="47" spans="1:25" x14ac:dyDescent="0.25">
      <c r="A47" t="s">
        <v>114</v>
      </c>
      <c r="B47" s="19" t="s">
        <v>141</v>
      </c>
      <c r="C47" s="20">
        <v>1</v>
      </c>
      <c r="D47" s="20">
        <v>2</v>
      </c>
      <c r="E47" s="20">
        <v>1</v>
      </c>
      <c r="F47" s="20">
        <v>1</v>
      </c>
      <c r="G47" s="20">
        <v>1</v>
      </c>
      <c r="H47" s="20"/>
      <c r="I47" s="20"/>
      <c r="J47" s="20">
        <v>2</v>
      </c>
      <c r="K47" s="20">
        <v>1</v>
      </c>
      <c r="L47" s="20"/>
      <c r="M47" s="20"/>
      <c r="N47" s="20"/>
      <c r="O47" s="20">
        <v>1</v>
      </c>
      <c r="P47" s="20">
        <v>1</v>
      </c>
      <c r="Q47" s="20"/>
      <c r="R47" s="20"/>
      <c r="S47" s="20"/>
      <c r="T47" s="20">
        <v>1</v>
      </c>
      <c r="U47" s="20"/>
      <c r="V47" s="20"/>
      <c r="W47" s="20"/>
      <c r="X47" s="20"/>
      <c r="Y47" s="20"/>
    </row>
    <row r="48" spans="1:25" x14ac:dyDescent="0.25">
      <c r="B48" s="19" t="s">
        <v>88</v>
      </c>
      <c r="C48" s="20">
        <v>1</v>
      </c>
      <c r="D48" s="20"/>
      <c r="E48" s="20">
        <v>1</v>
      </c>
      <c r="F48" s="20"/>
      <c r="G48" s="20">
        <v>1</v>
      </c>
      <c r="H48" s="20"/>
      <c r="I48" s="20"/>
      <c r="J48" s="20"/>
      <c r="K48" s="20">
        <v>1</v>
      </c>
      <c r="L48" s="20">
        <v>1</v>
      </c>
      <c r="M48" s="20"/>
      <c r="N48" s="20"/>
      <c r="O48" s="20"/>
      <c r="P48" s="20"/>
      <c r="Q48" s="20"/>
      <c r="R48" s="20">
        <v>1</v>
      </c>
      <c r="S48" s="20"/>
      <c r="T48" s="20">
        <v>1</v>
      </c>
      <c r="U48" s="20"/>
      <c r="V48" s="20"/>
      <c r="W48" s="20"/>
      <c r="X48" s="20"/>
      <c r="Y48" s="20">
        <v>1</v>
      </c>
    </row>
    <row r="49" spans="1:25" x14ac:dyDescent="0.25">
      <c r="B49" s="19" t="s">
        <v>142</v>
      </c>
      <c r="C49" s="20"/>
      <c r="D49" s="20">
        <v>1</v>
      </c>
      <c r="E49" s="20"/>
      <c r="F49" s="20"/>
      <c r="G49" s="20">
        <v>1</v>
      </c>
      <c r="H49" s="20"/>
      <c r="I49" s="20"/>
      <c r="J49" s="20">
        <v>1</v>
      </c>
      <c r="K49" s="20"/>
      <c r="L49" s="20">
        <v>1</v>
      </c>
      <c r="M49" s="20"/>
      <c r="N49" s="20"/>
      <c r="O49" s="20"/>
      <c r="P49" s="20"/>
      <c r="Q49" s="20"/>
      <c r="R49" s="20">
        <v>1</v>
      </c>
      <c r="S49" s="20"/>
      <c r="T49" s="20">
        <v>1</v>
      </c>
      <c r="U49" s="20"/>
      <c r="V49" s="20"/>
      <c r="W49" s="20"/>
      <c r="X49" s="20"/>
      <c r="Y49" s="20"/>
    </row>
    <row r="50" spans="1:25" x14ac:dyDescent="0.25">
      <c r="A50" t="s">
        <v>113</v>
      </c>
      <c r="B50" s="19" t="s">
        <v>16</v>
      </c>
      <c r="C50" s="20">
        <v>4</v>
      </c>
      <c r="D50" s="20">
        <v>2</v>
      </c>
      <c r="E50" s="20">
        <v>1</v>
      </c>
      <c r="F50" s="20">
        <v>4</v>
      </c>
      <c r="G50" s="20">
        <v>2</v>
      </c>
      <c r="H50" s="20"/>
      <c r="I50" s="20">
        <v>3</v>
      </c>
      <c r="J50" s="20">
        <v>2</v>
      </c>
      <c r="K50" s="20">
        <v>3</v>
      </c>
      <c r="L50" s="20">
        <v>1</v>
      </c>
      <c r="M50" s="20"/>
      <c r="N50" s="20"/>
      <c r="O50" s="20"/>
      <c r="P50" s="20">
        <v>1</v>
      </c>
      <c r="Q50" s="20">
        <v>1</v>
      </c>
      <c r="R50" s="20"/>
      <c r="S50" s="20"/>
      <c r="T50" s="20">
        <v>1</v>
      </c>
      <c r="U50" s="20"/>
      <c r="V50" s="20"/>
      <c r="W50" s="20"/>
      <c r="X50" s="20"/>
      <c r="Y50" s="20">
        <v>1</v>
      </c>
    </row>
    <row r="51" spans="1:25" x14ac:dyDescent="0.25">
      <c r="B51" s="19" t="s">
        <v>143</v>
      </c>
      <c r="C51" s="20">
        <v>1</v>
      </c>
      <c r="D51" s="20">
        <v>1</v>
      </c>
      <c r="E51" s="20">
        <v>2</v>
      </c>
      <c r="F51" s="20">
        <v>1</v>
      </c>
      <c r="G51" s="20">
        <v>2</v>
      </c>
      <c r="H51" s="20"/>
      <c r="I51" s="20">
        <v>2</v>
      </c>
      <c r="J51" s="20">
        <v>1</v>
      </c>
      <c r="K51" s="20">
        <v>1</v>
      </c>
      <c r="L51" s="20"/>
      <c r="M51" s="20"/>
      <c r="N51" s="20">
        <v>1</v>
      </c>
      <c r="O51" s="20"/>
      <c r="P51" s="20"/>
      <c r="Q51" s="20"/>
      <c r="R51" s="20">
        <v>1</v>
      </c>
      <c r="S51" s="20"/>
      <c r="T51" s="20">
        <v>1</v>
      </c>
      <c r="U51" s="20"/>
      <c r="V51" s="20">
        <v>1</v>
      </c>
      <c r="W51" s="20"/>
      <c r="X51" s="20"/>
      <c r="Y51" s="20">
        <v>1</v>
      </c>
    </row>
    <row r="52" spans="1:25" x14ac:dyDescent="0.25">
      <c r="B52" s="19" t="s">
        <v>68</v>
      </c>
      <c r="C52" s="20">
        <v>2</v>
      </c>
      <c r="D52" s="20">
        <v>3</v>
      </c>
      <c r="E52" s="20">
        <v>2</v>
      </c>
      <c r="F52" s="20">
        <v>2</v>
      </c>
      <c r="G52" s="20">
        <v>2</v>
      </c>
      <c r="H52" s="20">
        <v>1</v>
      </c>
      <c r="I52" s="20">
        <v>2</v>
      </c>
      <c r="J52" s="20">
        <v>3</v>
      </c>
      <c r="K52" s="20"/>
      <c r="L52" s="20">
        <v>1</v>
      </c>
      <c r="M52" s="20"/>
      <c r="N52" s="20"/>
      <c r="O52" s="20"/>
      <c r="P52" s="20"/>
      <c r="Q52" s="20">
        <v>2</v>
      </c>
      <c r="R52" s="20"/>
      <c r="S52" s="20"/>
      <c r="T52" s="20"/>
      <c r="U52" s="20"/>
      <c r="V52" s="20"/>
      <c r="W52" s="20">
        <v>1</v>
      </c>
      <c r="X52" s="20"/>
      <c r="Y52" s="20"/>
    </row>
    <row r="53" spans="1:25" x14ac:dyDescent="0.25">
      <c r="B53" s="19" t="s">
        <v>0</v>
      </c>
      <c r="C53" s="20">
        <v>46</v>
      </c>
      <c r="D53" s="20">
        <v>72</v>
      </c>
      <c r="E53" s="20">
        <v>58</v>
      </c>
      <c r="F53" s="20">
        <v>37</v>
      </c>
      <c r="G53" s="20">
        <v>84</v>
      </c>
      <c r="H53" s="20">
        <v>8</v>
      </c>
      <c r="I53" s="20">
        <v>37</v>
      </c>
      <c r="J53" s="20">
        <v>66</v>
      </c>
      <c r="K53" s="20">
        <v>35</v>
      </c>
      <c r="L53" s="20">
        <v>24</v>
      </c>
      <c r="M53" s="20">
        <v>2</v>
      </c>
      <c r="N53" s="20">
        <v>4</v>
      </c>
      <c r="O53" s="20">
        <v>14</v>
      </c>
      <c r="P53" s="20">
        <v>28</v>
      </c>
      <c r="Q53" s="20">
        <v>12</v>
      </c>
      <c r="R53" s="20">
        <v>15</v>
      </c>
      <c r="S53" s="20">
        <v>1</v>
      </c>
      <c r="T53" s="20">
        <v>41</v>
      </c>
      <c r="U53" s="20">
        <v>3</v>
      </c>
      <c r="V53" s="20">
        <v>20</v>
      </c>
      <c r="W53" s="20">
        <v>1</v>
      </c>
      <c r="X53" s="20">
        <v>1</v>
      </c>
      <c r="Y53" s="20">
        <v>32</v>
      </c>
    </row>
  </sheetData>
  <conditionalFormatting pivot="1" sqref="C5:Y53">
    <cfRule type="containsBlanks" dxfId="149" priority="1">
      <formula>LEN(TRIM(C5))=0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EB1C8-78AB-4E8A-9A5A-DE66013ECC1A}">
  <dimension ref="A5:Y50"/>
  <sheetViews>
    <sheetView zoomScale="85" zoomScaleNormal="85" workbookViewId="0">
      <selection activeCell="A7" sqref="A7:A48"/>
    </sheetView>
  </sheetViews>
  <sheetFormatPr baseColWidth="10" defaultColWidth="10.85546875" defaultRowHeight="15" x14ac:dyDescent="0.25"/>
  <cols>
    <col min="1" max="1" width="40.7109375" style="14" bestFit="1" customWidth="1"/>
    <col min="2" max="2" width="5.85546875" style="14" bestFit="1" customWidth="1"/>
    <col min="3" max="3" width="9.5703125" style="14" bestFit="1" customWidth="1"/>
    <col min="4" max="4" width="10.28515625" style="14" bestFit="1" customWidth="1"/>
    <col min="5" max="5" width="5.7109375" style="14" bestFit="1" customWidth="1"/>
    <col min="6" max="6" width="8.42578125" style="14" bestFit="1" customWidth="1"/>
    <col min="7" max="7" width="9.85546875" style="14" bestFit="1" customWidth="1"/>
    <col min="8" max="8" width="9.5703125" style="14" bestFit="1" customWidth="1"/>
    <col min="9" max="9" width="8.7109375" style="14" bestFit="1" customWidth="1"/>
    <col min="10" max="10" width="9" style="14" bestFit="1" customWidth="1"/>
    <col min="11" max="11" width="9.28515625" style="14" bestFit="1" customWidth="1"/>
    <col min="12" max="12" width="24" style="14" bestFit="1" customWidth="1"/>
    <col min="13" max="13" width="8.28515625" style="14" bestFit="1" customWidth="1"/>
    <col min="14" max="14" width="8.5703125" style="14" bestFit="1" customWidth="1"/>
    <col min="15" max="15" width="7.140625" style="14" bestFit="1" customWidth="1"/>
    <col min="16" max="16" width="8.7109375" style="14" bestFit="1" customWidth="1"/>
    <col min="17" max="17" width="5.85546875" style="14" bestFit="1" customWidth="1"/>
    <col min="18" max="18" width="9.140625" style="14" bestFit="1" customWidth="1"/>
    <col min="19" max="19" width="9.85546875" style="14" bestFit="1" customWidth="1"/>
    <col min="20" max="20" width="8.5703125" style="14" bestFit="1" customWidth="1"/>
    <col min="21" max="21" width="12.28515625" style="14" bestFit="1" customWidth="1"/>
    <col min="22" max="22" width="23.140625" style="14" bestFit="1" customWidth="1"/>
    <col min="23" max="23" width="4.5703125" style="14" bestFit="1" customWidth="1"/>
    <col min="24" max="24" width="7.5703125" style="14" bestFit="1" customWidth="1"/>
    <col min="25" max="25" width="12.5703125" style="14" bestFit="1" customWidth="1"/>
    <col min="26" max="16384" width="10.85546875" style="14"/>
  </cols>
  <sheetData>
    <row r="5" spans="1:25" x14ac:dyDescent="0.25">
      <c r="A5" s="21" t="s">
        <v>2</v>
      </c>
      <c r="B5" s="21" t="s">
        <v>110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</row>
    <row r="6" spans="1:25" x14ac:dyDescent="0.25">
      <c r="A6" s="21" t="s">
        <v>71</v>
      </c>
      <c r="B6" s="21" t="s">
        <v>99</v>
      </c>
      <c r="C6" s="21" t="s">
        <v>71</v>
      </c>
      <c r="D6" s="21" t="s">
        <v>73</v>
      </c>
      <c r="E6" s="21" t="s">
        <v>87</v>
      </c>
      <c r="F6" s="21" t="s">
        <v>103</v>
      </c>
      <c r="G6" s="21" t="s">
        <v>102</v>
      </c>
      <c r="H6" s="21" t="s">
        <v>104</v>
      </c>
      <c r="I6" s="21" t="s">
        <v>101</v>
      </c>
      <c r="J6" s="21" t="s">
        <v>105</v>
      </c>
      <c r="K6" s="21" t="s">
        <v>100</v>
      </c>
      <c r="L6" s="21" t="s">
        <v>124</v>
      </c>
      <c r="M6" s="21" t="s">
        <v>106</v>
      </c>
      <c r="N6" s="21" t="s">
        <v>98</v>
      </c>
      <c r="O6" s="21" t="s">
        <v>107</v>
      </c>
      <c r="P6" s="21" t="s">
        <v>127</v>
      </c>
      <c r="Q6" s="21" t="s">
        <v>109</v>
      </c>
      <c r="R6" s="21" t="s">
        <v>128</v>
      </c>
      <c r="S6" s="21" t="s">
        <v>126</v>
      </c>
      <c r="T6" s="21" t="s">
        <v>97</v>
      </c>
      <c r="U6" s="21" t="s">
        <v>159</v>
      </c>
      <c r="V6" s="21" t="s">
        <v>125</v>
      </c>
      <c r="W6" s="21" t="s">
        <v>111</v>
      </c>
      <c r="X6" s="21" t="s">
        <v>160</v>
      </c>
      <c r="Y6" s="21" t="s">
        <v>0</v>
      </c>
    </row>
    <row r="7" spans="1:25" x14ac:dyDescent="0.25">
      <c r="A7" s="22" t="s">
        <v>145</v>
      </c>
      <c r="B7" s="23"/>
      <c r="C7" s="23">
        <v>1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>
        <v>1</v>
      </c>
    </row>
    <row r="8" spans="1:25" x14ac:dyDescent="0.25">
      <c r="A8" s="22" t="s">
        <v>147</v>
      </c>
      <c r="B8" s="23"/>
      <c r="C8" s="23">
        <v>1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>
        <v>1</v>
      </c>
      <c r="W8" s="23"/>
      <c r="X8" s="23"/>
      <c r="Y8" s="23">
        <v>2</v>
      </c>
    </row>
    <row r="9" spans="1:25" x14ac:dyDescent="0.25">
      <c r="A9" s="22" t="s">
        <v>146</v>
      </c>
      <c r="B9" s="23"/>
      <c r="C9" s="23">
        <v>1</v>
      </c>
      <c r="D9" s="23"/>
      <c r="E9" s="23"/>
      <c r="F9" s="23"/>
      <c r="G9" s="23">
        <v>1</v>
      </c>
      <c r="H9" s="23"/>
      <c r="I9" s="23"/>
      <c r="J9" s="23"/>
      <c r="K9" s="23"/>
      <c r="L9" s="23"/>
      <c r="M9" s="23"/>
      <c r="N9" s="23">
        <v>1</v>
      </c>
      <c r="O9" s="23"/>
      <c r="P9" s="23"/>
      <c r="Q9" s="23"/>
      <c r="R9" s="23"/>
      <c r="S9" s="23"/>
      <c r="T9" s="23"/>
      <c r="U9" s="23"/>
      <c r="V9" s="23"/>
      <c r="W9" s="23"/>
      <c r="X9" s="23">
        <v>1</v>
      </c>
      <c r="Y9" s="23">
        <v>4</v>
      </c>
    </row>
    <row r="10" spans="1:25" x14ac:dyDescent="0.25">
      <c r="A10" s="22" t="s">
        <v>56</v>
      </c>
      <c r="B10" s="23"/>
      <c r="C10" s="23">
        <v>1</v>
      </c>
      <c r="D10" s="23"/>
      <c r="E10" s="23"/>
      <c r="F10" s="23"/>
      <c r="G10" s="23">
        <v>1</v>
      </c>
      <c r="H10" s="23"/>
      <c r="I10" s="23">
        <v>1</v>
      </c>
      <c r="J10" s="23"/>
      <c r="K10" s="23"/>
      <c r="L10" s="23"/>
      <c r="M10" s="23"/>
      <c r="N10" s="23">
        <v>1</v>
      </c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>
        <v>4</v>
      </c>
    </row>
    <row r="11" spans="1:25" x14ac:dyDescent="0.25">
      <c r="A11" s="22" t="s">
        <v>59</v>
      </c>
      <c r="B11" s="23"/>
      <c r="C11" s="23">
        <v>1</v>
      </c>
      <c r="D11" s="23">
        <v>1</v>
      </c>
      <c r="E11" s="23"/>
      <c r="F11" s="23"/>
      <c r="G11" s="23"/>
      <c r="H11" s="23"/>
      <c r="I11" s="23"/>
      <c r="J11" s="23"/>
      <c r="K11" s="23">
        <v>1</v>
      </c>
      <c r="L11" s="23"/>
      <c r="M11" s="23"/>
      <c r="N11" s="23">
        <v>1</v>
      </c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>
        <v>4</v>
      </c>
    </row>
    <row r="12" spans="1:25" x14ac:dyDescent="0.25">
      <c r="A12" s="22" t="s">
        <v>13</v>
      </c>
      <c r="B12" s="23"/>
      <c r="C12" s="23">
        <v>1</v>
      </c>
      <c r="D12" s="23"/>
      <c r="E12" s="23"/>
      <c r="F12" s="23"/>
      <c r="G12" s="23">
        <v>1</v>
      </c>
      <c r="H12" s="23"/>
      <c r="I12" s="23"/>
      <c r="J12" s="23"/>
      <c r="K12" s="23">
        <v>1</v>
      </c>
      <c r="L12" s="23"/>
      <c r="M12" s="23"/>
      <c r="N12" s="23"/>
      <c r="O12" s="23"/>
      <c r="P12" s="23"/>
      <c r="Q12" s="23"/>
      <c r="R12" s="23"/>
      <c r="S12" s="23"/>
      <c r="T12" s="23">
        <v>1</v>
      </c>
      <c r="U12" s="23"/>
      <c r="V12" s="23"/>
      <c r="W12" s="23"/>
      <c r="X12" s="23">
        <v>1</v>
      </c>
      <c r="Y12" s="23">
        <v>5</v>
      </c>
    </row>
    <row r="13" spans="1:25" x14ac:dyDescent="0.25">
      <c r="A13" s="22" t="s">
        <v>40</v>
      </c>
      <c r="B13" s="23"/>
      <c r="C13" s="23">
        <v>1</v>
      </c>
      <c r="D13" s="23"/>
      <c r="E13" s="23"/>
      <c r="F13" s="23"/>
      <c r="G13" s="23">
        <v>1</v>
      </c>
      <c r="H13" s="23"/>
      <c r="I13" s="23"/>
      <c r="J13" s="23"/>
      <c r="K13" s="23">
        <v>1</v>
      </c>
      <c r="L13" s="23"/>
      <c r="M13" s="23">
        <v>1</v>
      </c>
      <c r="N13" s="23"/>
      <c r="O13" s="23"/>
      <c r="P13" s="23"/>
      <c r="Q13" s="23"/>
      <c r="R13" s="23"/>
      <c r="S13" s="23"/>
      <c r="T13" s="23">
        <v>1</v>
      </c>
      <c r="U13" s="23"/>
      <c r="V13" s="23"/>
      <c r="W13" s="23"/>
      <c r="X13" s="23"/>
      <c r="Y13" s="23">
        <v>5</v>
      </c>
    </row>
    <row r="14" spans="1:25" x14ac:dyDescent="0.25">
      <c r="A14" s="22" t="s">
        <v>15</v>
      </c>
      <c r="B14" s="23"/>
      <c r="C14" s="23">
        <v>1</v>
      </c>
      <c r="D14" s="23"/>
      <c r="E14" s="23"/>
      <c r="F14" s="23"/>
      <c r="G14" s="23">
        <v>2</v>
      </c>
      <c r="H14" s="23"/>
      <c r="I14" s="23">
        <v>1</v>
      </c>
      <c r="J14" s="23"/>
      <c r="K14" s="23"/>
      <c r="L14" s="23"/>
      <c r="M14" s="23"/>
      <c r="N14" s="23">
        <v>1</v>
      </c>
      <c r="O14" s="23"/>
      <c r="P14" s="23">
        <v>1</v>
      </c>
      <c r="Q14" s="23"/>
      <c r="R14" s="23"/>
      <c r="S14" s="23"/>
      <c r="T14" s="23"/>
      <c r="U14" s="23"/>
      <c r="V14" s="23"/>
      <c r="W14" s="23"/>
      <c r="X14" s="23"/>
      <c r="Y14" s="23">
        <v>6</v>
      </c>
    </row>
    <row r="15" spans="1:25" x14ac:dyDescent="0.25">
      <c r="A15" s="22" t="s">
        <v>7</v>
      </c>
      <c r="B15" s="23"/>
      <c r="C15" s="23">
        <v>1</v>
      </c>
      <c r="D15" s="23">
        <v>1</v>
      </c>
      <c r="E15" s="23"/>
      <c r="F15" s="23"/>
      <c r="G15" s="23">
        <v>1</v>
      </c>
      <c r="H15" s="23"/>
      <c r="I15" s="23">
        <v>2</v>
      </c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>
        <v>1</v>
      </c>
      <c r="U15" s="23"/>
      <c r="V15" s="23"/>
      <c r="W15" s="23"/>
      <c r="X15" s="23"/>
      <c r="Y15" s="23">
        <v>6</v>
      </c>
    </row>
    <row r="16" spans="1:25" x14ac:dyDescent="0.25">
      <c r="A16" s="22" t="s">
        <v>4</v>
      </c>
      <c r="B16" s="23"/>
      <c r="C16" s="23">
        <v>1</v>
      </c>
      <c r="D16" s="23">
        <v>1</v>
      </c>
      <c r="E16" s="23"/>
      <c r="F16" s="23"/>
      <c r="G16" s="23">
        <v>1</v>
      </c>
      <c r="H16" s="23"/>
      <c r="I16" s="23">
        <v>1</v>
      </c>
      <c r="J16" s="23">
        <v>1</v>
      </c>
      <c r="K16" s="23"/>
      <c r="L16" s="23"/>
      <c r="M16" s="23">
        <v>1</v>
      </c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>
        <v>6</v>
      </c>
    </row>
    <row r="17" spans="1:25" x14ac:dyDescent="0.25">
      <c r="A17" s="22" t="s">
        <v>142</v>
      </c>
      <c r="B17" s="23"/>
      <c r="C17" s="23">
        <v>1</v>
      </c>
      <c r="D17" s="23"/>
      <c r="E17" s="23"/>
      <c r="F17" s="23"/>
      <c r="G17" s="23">
        <v>1</v>
      </c>
      <c r="H17" s="23"/>
      <c r="I17" s="23"/>
      <c r="J17" s="23"/>
      <c r="K17" s="23">
        <v>1</v>
      </c>
      <c r="L17" s="23"/>
      <c r="M17" s="23"/>
      <c r="N17" s="23">
        <v>1</v>
      </c>
      <c r="O17" s="23"/>
      <c r="P17" s="23">
        <v>1</v>
      </c>
      <c r="Q17" s="23"/>
      <c r="R17" s="23"/>
      <c r="S17" s="23"/>
      <c r="T17" s="23">
        <v>1</v>
      </c>
      <c r="U17" s="23"/>
      <c r="V17" s="23"/>
      <c r="W17" s="23"/>
      <c r="X17" s="23"/>
      <c r="Y17" s="23">
        <v>6</v>
      </c>
    </row>
    <row r="18" spans="1:25" x14ac:dyDescent="0.25">
      <c r="A18" s="22" t="s">
        <v>149</v>
      </c>
      <c r="B18" s="23"/>
      <c r="C18" s="23">
        <v>1</v>
      </c>
      <c r="D18" s="23"/>
      <c r="E18" s="23"/>
      <c r="F18" s="23">
        <v>1</v>
      </c>
      <c r="G18" s="23">
        <v>1</v>
      </c>
      <c r="H18" s="23"/>
      <c r="I18" s="23">
        <v>1</v>
      </c>
      <c r="J18" s="23"/>
      <c r="K18" s="23"/>
      <c r="L18" s="23"/>
      <c r="M18" s="23">
        <v>1</v>
      </c>
      <c r="N18" s="23"/>
      <c r="O18" s="23">
        <v>1</v>
      </c>
      <c r="P18" s="23"/>
      <c r="Q18" s="23"/>
      <c r="R18" s="23"/>
      <c r="S18" s="23"/>
      <c r="T18" s="23">
        <v>1</v>
      </c>
      <c r="U18" s="23"/>
      <c r="V18" s="23"/>
      <c r="W18" s="23"/>
      <c r="X18" s="23"/>
      <c r="Y18" s="23">
        <v>7</v>
      </c>
    </row>
    <row r="19" spans="1:25" x14ac:dyDescent="0.25">
      <c r="A19" s="22" t="s">
        <v>151</v>
      </c>
      <c r="B19" s="23"/>
      <c r="C19" s="23">
        <v>1</v>
      </c>
      <c r="D19" s="23"/>
      <c r="E19" s="23"/>
      <c r="F19" s="23">
        <v>1</v>
      </c>
      <c r="G19" s="23">
        <v>1</v>
      </c>
      <c r="H19" s="23"/>
      <c r="I19" s="23"/>
      <c r="J19" s="23">
        <v>1</v>
      </c>
      <c r="K19" s="23">
        <v>1</v>
      </c>
      <c r="L19" s="23"/>
      <c r="M19" s="23"/>
      <c r="N19" s="23">
        <v>1</v>
      </c>
      <c r="O19" s="23"/>
      <c r="P19" s="23"/>
      <c r="Q19" s="23"/>
      <c r="R19" s="23"/>
      <c r="S19" s="23"/>
      <c r="T19" s="23"/>
      <c r="U19" s="23"/>
      <c r="V19" s="23"/>
      <c r="W19" s="23"/>
      <c r="X19" s="23">
        <v>1</v>
      </c>
      <c r="Y19" s="23">
        <v>7</v>
      </c>
    </row>
    <row r="20" spans="1:25" x14ac:dyDescent="0.25">
      <c r="A20" s="22" t="s">
        <v>150</v>
      </c>
      <c r="B20" s="23"/>
      <c r="C20" s="23">
        <v>1</v>
      </c>
      <c r="D20" s="23"/>
      <c r="E20" s="23"/>
      <c r="F20" s="23">
        <v>1</v>
      </c>
      <c r="G20" s="23"/>
      <c r="H20" s="23"/>
      <c r="I20" s="23">
        <v>1</v>
      </c>
      <c r="J20" s="23"/>
      <c r="K20" s="23">
        <v>2</v>
      </c>
      <c r="L20" s="23"/>
      <c r="M20" s="23"/>
      <c r="N20" s="23"/>
      <c r="O20" s="23">
        <v>1</v>
      </c>
      <c r="P20" s="23"/>
      <c r="Q20" s="23"/>
      <c r="R20" s="23"/>
      <c r="S20" s="23"/>
      <c r="T20" s="23"/>
      <c r="U20" s="23"/>
      <c r="V20" s="23"/>
      <c r="W20" s="23"/>
      <c r="X20" s="23">
        <v>1</v>
      </c>
      <c r="Y20" s="23">
        <v>7</v>
      </c>
    </row>
    <row r="21" spans="1:25" x14ac:dyDescent="0.25">
      <c r="A21" s="22" t="s">
        <v>44</v>
      </c>
      <c r="B21" s="23"/>
      <c r="C21" s="23">
        <v>1</v>
      </c>
      <c r="D21" s="23"/>
      <c r="E21" s="23"/>
      <c r="F21" s="23"/>
      <c r="G21" s="23">
        <v>1</v>
      </c>
      <c r="H21" s="23"/>
      <c r="I21" s="23">
        <v>1</v>
      </c>
      <c r="J21" s="23"/>
      <c r="K21" s="23">
        <v>2</v>
      </c>
      <c r="L21" s="23"/>
      <c r="M21" s="23"/>
      <c r="N21" s="23">
        <v>1</v>
      </c>
      <c r="O21" s="23"/>
      <c r="P21" s="23">
        <v>1</v>
      </c>
      <c r="Q21" s="23"/>
      <c r="R21" s="23"/>
      <c r="S21" s="23"/>
      <c r="T21" s="23">
        <v>1</v>
      </c>
      <c r="U21" s="23"/>
      <c r="V21" s="23"/>
      <c r="W21" s="23"/>
      <c r="X21" s="23"/>
      <c r="Y21" s="23">
        <v>8</v>
      </c>
    </row>
    <row r="22" spans="1:25" x14ac:dyDescent="0.25">
      <c r="A22" s="22" t="s">
        <v>88</v>
      </c>
      <c r="B22" s="23"/>
      <c r="C22" s="23">
        <v>1</v>
      </c>
      <c r="D22" s="23"/>
      <c r="E22" s="23"/>
      <c r="F22" s="23">
        <v>1</v>
      </c>
      <c r="G22" s="23"/>
      <c r="H22" s="23"/>
      <c r="I22" s="23">
        <v>1</v>
      </c>
      <c r="J22" s="23"/>
      <c r="K22" s="23">
        <v>1</v>
      </c>
      <c r="L22" s="23"/>
      <c r="M22" s="23"/>
      <c r="N22" s="23"/>
      <c r="O22" s="23">
        <v>1</v>
      </c>
      <c r="P22" s="23">
        <v>1</v>
      </c>
      <c r="Q22" s="23"/>
      <c r="R22" s="23"/>
      <c r="S22" s="23"/>
      <c r="T22" s="23">
        <v>1</v>
      </c>
      <c r="U22" s="23"/>
      <c r="V22" s="23"/>
      <c r="W22" s="23"/>
      <c r="X22" s="23">
        <v>1</v>
      </c>
      <c r="Y22" s="23">
        <v>8</v>
      </c>
    </row>
    <row r="23" spans="1:25" x14ac:dyDescent="0.25">
      <c r="A23" s="22" t="s">
        <v>39</v>
      </c>
      <c r="B23" s="23"/>
      <c r="C23" s="23">
        <v>1</v>
      </c>
      <c r="D23" s="23">
        <v>1</v>
      </c>
      <c r="E23" s="23"/>
      <c r="F23" s="23"/>
      <c r="G23" s="23">
        <v>1</v>
      </c>
      <c r="H23" s="23"/>
      <c r="I23" s="23">
        <v>2</v>
      </c>
      <c r="J23" s="23"/>
      <c r="K23" s="23"/>
      <c r="L23" s="23"/>
      <c r="M23" s="23"/>
      <c r="N23" s="23"/>
      <c r="O23" s="23">
        <v>1</v>
      </c>
      <c r="P23" s="23"/>
      <c r="Q23" s="23"/>
      <c r="R23" s="23"/>
      <c r="S23" s="23"/>
      <c r="T23" s="23"/>
      <c r="U23" s="23"/>
      <c r="V23" s="23"/>
      <c r="W23" s="23"/>
      <c r="X23" s="23">
        <v>2</v>
      </c>
      <c r="Y23" s="23">
        <v>8</v>
      </c>
    </row>
    <row r="24" spans="1:25" x14ac:dyDescent="0.25">
      <c r="A24" s="22" t="s">
        <v>148</v>
      </c>
      <c r="B24" s="23"/>
      <c r="C24" s="23">
        <v>1</v>
      </c>
      <c r="D24" s="23"/>
      <c r="E24" s="23"/>
      <c r="F24" s="23"/>
      <c r="G24" s="23">
        <v>1</v>
      </c>
      <c r="H24" s="23"/>
      <c r="I24" s="23">
        <v>1</v>
      </c>
      <c r="J24" s="23"/>
      <c r="K24" s="23">
        <v>1</v>
      </c>
      <c r="L24" s="23"/>
      <c r="M24" s="23">
        <v>1</v>
      </c>
      <c r="N24" s="23">
        <v>2</v>
      </c>
      <c r="O24" s="23"/>
      <c r="P24" s="23"/>
      <c r="Q24" s="23"/>
      <c r="R24" s="23"/>
      <c r="S24" s="23"/>
      <c r="T24" s="23"/>
      <c r="U24" s="23"/>
      <c r="V24" s="23"/>
      <c r="W24" s="23"/>
      <c r="X24" s="23">
        <v>1</v>
      </c>
      <c r="Y24" s="23">
        <v>8</v>
      </c>
    </row>
    <row r="25" spans="1:25" x14ac:dyDescent="0.25">
      <c r="A25" s="22" t="s">
        <v>152</v>
      </c>
      <c r="B25" s="23"/>
      <c r="C25" s="23">
        <v>1</v>
      </c>
      <c r="D25" s="23"/>
      <c r="E25" s="23"/>
      <c r="F25" s="23">
        <v>1</v>
      </c>
      <c r="G25" s="23">
        <v>2</v>
      </c>
      <c r="H25" s="23"/>
      <c r="I25" s="23">
        <v>1</v>
      </c>
      <c r="J25" s="23"/>
      <c r="K25" s="23">
        <v>2</v>
      </c>
      <c r="L25" s="23"/>
      <c r="M25" s="23"/>
      <c r="N25" s="23">
        <v>1</v>
      </c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>
        <v>8</v>
      </c>
    </row>
    <row r="26" spans="1:25" x14ac:dyDescent="0.25">
      <c r="A26" s="22" t="s">
        <v>153</v>
      </c>
      <c r="B26" s="23"/>
      <c r="C26" s="23">
        <v>1</v>
      </c>
      <c r="D26" s="23"/>
      <c r="E26" s="23"/>
      <c r="F26" s="23"/>
      <c r="G26" s="23">
        <v>2</v>
      </c>
      <c r="H26" s="23"/>
      <c r="I26" s="23">
        <v>1</v>
      </c>
      <c r="J26" s="23">
        <v>1</v>
      </c>
      <c r="K26" s="23">
        <v>2</v>
      </c>
      <c r="L26" s="23"/>
      <c r="M26" s="23"/>
      <c r="N26" s="23">
        <v>1</v>
      </c>
      <c r="O26" s="23"/>
      <c r="P26" s="23"/>
      <c r="Q26" s="23"/>
      <c r="R26" s="23"/>
      <c r="S26" s="23"/>
      <c r="T26" s="23">
        <v>1</v>
      </c>
      <c r="U26" s="23"/>
      <c r="V26" s="23"/>
      <c r="W26" s="23"/>
      <c r="X26" s="23"/>
      <c r="Y26" s="23">
        <v>9</v>
      </c>
    </row>
    <row r="27" spans="1:25" x14ac:dyDescent="0.25">
      <c r="A27" s="22" t="s">
        <v>53</v>
      </c>
      <c r="B27" s="23">
        <v>1</v>
      </c>
      <c r="C27" s="23">
        <v>1</v>
      </c>
      <c r="D27" s="23"/>
      <c r="E27" s="23"/>
      <c r="F27" s="23"/>
      <c r="G27" s="23">
        <v>1</v>
      </c>
      <c r="H27" s="23"/>
      <c r="I27" s="23"/>
      <c r="J27" s="23"/>
      <c r="K27" s="23">
        <v>2</v>
      </c>
      <c r="L27" s="23"/>
      <c r="M27" s="23"/>
      <c r="N27" s="23">
        <v>1</v>
      </c>
      <c r="O27" s="23"/>
      <c r="P27" s="23"/>
      <c r="Q27" s="23"/>
      <c r="R27" s="23"/>
      <c r="S27" s="23"/>
      <c r="T27" s="23">
        <v>2</v>
      </c>
      <c r="U27" s="23"/>
      <c r="V27" s="23">
        <v>1</v>
      </c>
      <c r="W27" s="23"/>
      <c r="X27" s="23"/>
      <c r="Y27" s="23">
        <v>9</v>
      </c>
    </row>
    <row r="28" spans="1:25" x14ac:dyDescent="0.25">
      <c r="A28" s="22" t="s">
        <v>48</v>
      </c>
      <c r="B28" s="23"/>
      <c r="C28" s="23">
        <v>1</v>
      </c>
      <c r="D28" s="23"/>
      <c r="E28" s="23"/>
      <c r="F28" s="23"/>
      <c r="G28" s="23"/>
      <c r="H28" s="23"/>
      <c r="I28" s="23"/>
      <c r="J28" s="23">
        <v>1</v>
      </c>
      <c r="K28" s="23">
        <v>3</v>
      </c>
      <c r="L28" s="23"/>
      <c r="M28" s="23">
        <v>1</v>
      </c>
      <c r="N28" s="23">
        <v>1</v>
      </c>
      <c r="O28" s="23">
        <v>1</v>
      </c>
      <c r="P28" s="23"/>
      <c r="Q28" s="23"/>
      <c r="R28" s="23"/>
      <c r="S28" s="23"/>
      <c r="T28" s="23">
        <v>1</v>
      </c>
      <c r="U28" s="23"/>
      <c r="V28" s="23"/>
      <c r="W28" s="23"/>
      <c r="X28" s="23">
        <v>1</v>
      </c>
      <c r="Y28" s="23">
        <v>10</v>
      </c>
    </row>
    <row r="29" spans="1:25" x14ac:dyDescent="0.25">
      <c r="A29" s="22" t="s">
        <v>57</v>
      </c>
      <c r="B29" s="23"/>
      <c r="C29" s="23">
        <v>1</v>
      </c>
      <c r="D29" s="23"/>
      <c r="E29" s="23"/>
      <c r="F29" s="23">
        <v>1</v>
      </c>
      <c r="G29" s="23">
        <v>1</v>
      </c>
      <c r="H29" s="23"/>
      <c r="I29" s="23">
        <v>1</v>
      </c>
      <c r="J29" s="23"/>
      <c r="K29" s="23">
        <v>2</v>
      </c>
      <c r="L29" s="23"/>
      <c r="M29" s="23"/>
      <c r="N29" s="23">
        <v>1</v>
      </c>
      <c r="O29" s="23"/>
      <c r="P29" s="23"/>
      <c r="Q29" s="23"/>
      <c r="R29" s="23"/>
      <c r="S29" s="23"/>
      <c r="T29" s="23">
        <v>1</v>
      </c>
      <c r="U29" s="23"/>
      <c r="V29" s="23">
        <v>1</v>
      </c>
      <c r="W29" s="23"/>
      <c r="X29" s="23">
        <v>1</v>
      </c>
      <c r="Y29" s="23">
        <v>10</v>
      </c>
    </row>
    <row r="30" spans="1:25" x14ac:dyDescent="0.25">
      <c r="A30" s="22" t="s">
        <v>138</v>
      </c>
      <c r="B30" s="23"/>
      <c r="C30" s="23">
        <v>1</v>
      </c>
      <c r="D30" s="23"/>
      <c r="E30" s="23"/>
      <c r="F30" s="23"/>
      <c r="G30" s="23">
        <v>1</v>
      </c>
      <c r="H30" s="23"/>
      <c r="I30" s="23">
        <v>2</v>
      </c>
      <c r="J30" s="23"/>
      <c r="K30" s="23">
        <v>2</v>
      </c>
      <c r="L30" s="23"/>
      <c r="M30" s="23"/>
      <c r="N30" s="23">
        <v>2</v>
      </c>
      <c r="O30" s="23"/>
      <c r="P30" s="23">
        <v>1</v>
      </c>
      <c r="Q30" s="23"/>
      <c r="R30" s="23"/>
      <c r="S30" s="23"/>
      <c r="T30" s="23">
        <v>1</v>
      </c>
      <c r="U30" s="23"/>
      <c r="V30" s="23"/>
      <c r="W30" s="23"/>
      <c r="X30" s="23"/>
      <c r="Y30" s="23">
        <v>10</v>
      </c>
    </row>
    <row r="31" spans="1:25" x14ac:dyDescent="0.25">
      <c r="A31" s="22" t="s">
        <v>49</v>
      </c>
      <c r="B31" s="23"/>
      <c r="C31" s="23">
        <v>1</v>
      </c>
      <c r="D31" s="23"/>
      <c r="E31" s="23"/>
      <c r="F31" s="23">
        <v>1</v>
      </c>
      <c r="G31" s="23">
        <v>1</v>
      </c>
      <c r="H31" s="23"/>
      <c r="I31" s="23">
        <v>2</v>
      </c>
      <c r="J31" s="23">
        <v>1</v>
      </c>
      <c r="K31" s="23">
        <v>1</v>
      </c>
      <c r="L31" s="23">
        <v>1</v>
      </c>
      <c r="M31" s="23">
        <v>1</v>
      </c>
      <c r="N31" s="23">
        <v>1</v>
      </c>
      <c r="O31" s="23"/>
      <c r="P31" s="23"/>
      <c r="Q31" s="23"/>
      <c r="R31" s="23"/>
      <c r="S31" s="23"/>
      <c r="T31" s="23"/>
      <c r="U31" s="23"/>
      <c r="V31" s="23"/>
      <c r="W31" s="23"/>
      <c r="X31" s="23">
        <v>1</v>
      </c>
      <c r="Y31" s="23">
        <v>11</v>
      </c>
    </row>
    <row r="32" spans="1:25" x14ac:dyDescent="0.25">
      <c r="A32" s="22" t="s">
        <v>12</v>
      </c>
      <c r="B32" s="23"/>
      <c r="C32" s="23">
        <v>1</v>
      </c>
      <c r="D32" s="23"/>
      <c r="E32" s="23">
        <v>1</v>
      </c>
      <c r="F32" s="23">
        <v>1</v>
      </c>
      <c r="G32" s="23">
        <v>1</v>
      </c>
      <c r="H32" s="23"/>
      <c r="I32" s="23"/>
      <c r="J32" s="23">
        <v>2</v>
      </c>
      <c r="K32" s="23">
        <v>1</v>
      </c>
      <c r="L32" s="23"/>
      <c r="M32" s="23">
        <v>1</v>
      </c>
      <c r="N32" s="23"/>
      <c r="O32" s="23">
        <v>1</v>
      </c>
      <c r="P32" s="23"/>
      <c r="Q32" s="23"/>
      <c r="R32" s="23"/>
      <c r="S32" s="23"/>
      <c r="T32" s="23"/>
      <c r="U32" s="23"/>
      <c r="V32" s="23">
        <v>1</v>
      </c>
      <c r="W32" s="23"/>
      <c r="X32" s="23">
        <v>1</v>
      </c>
      <c r="Y32" s="23">
        <v>11</v>
      </c>
    </row>
    <row r="33" spans="1:25" x14ac:dyDescent="0.25">
      <c r="A33" s="22" t="s">
        <v>3</v>
      </c>
      <c r="B33" s="23">
        <v>1</v>
      </c>
      <c r="C33" s="23">
        <v>1</v>
      </c>
      <c r="D33" s="23"/>
      <c r="E33" s="23"/>
      <c r="F33" s="23"/>
      <c r="G33" s="23">
        <v>2</v>
      </c>
      <c r="H33" s="23"/>
      <c r="I33" s="23">
        <v>1</v>
      </c>
      <c r="J33" s="23"/>
      <c r="K33" s="23">
        <v>2</v>
      </c>
      <c r="L33" s="23"/>
      <c r="M33" s="23"/>
      <c r="N33" s="23">
        <v>3</v>
      </c>
      <c r="O33" s="23"/>
      <c r="P33" s="23"/>
      <c r="Q33" s="23"/>
      <c r="R33" s="23"/>
      <c r="S33" s="23"/>
      <c r="T33" s="23">
        <v>1</v>
      </c>
      <c r="U33" s="23"/>
      <c r="V33" s="23"/>
      <c r="W33" s="23"/>
      <c r="X33" s="23"/>
      <c r="Y33" s="23">
        <v>11</v>
      </c>
    </row>
    <row r="34" spans="1:25" x14ac:dyDescent="0.25">
      <c r="A34" s="22" t="s">
        <v>154</v>
      </c>
      <c r="B34" s="23"/>
      <c r="C34" s="23">
        <v>1</v>
      </c>
      <c r="D34" s="23"/>
      <c r="E34" s="23"/>
      <c r="F34" s="23">
        <v>1</v>
      </c>
      <c r="G34" s="23">
        <v>1</v>
      </c>
      <c r="H34" s="23"/>
      <c r="I34" s="23">
        <v>2</v>
      </c>
      <c r="J34" s="23"/>
      <c r="K34" s="23">
        <v>2</v>
      </c>
      <c r="L34" s="23"/>
      <c r="M34" s="23">
        <v>1</v>
      </c>
      <c r="N34" s="23">
        <v>1</v>
      </c>
      <c r="O34" s="23"/>
      <c r="P34" s="23"/>
      <c r="Q34" s="23"/>
      <c r="R34" s="23"/>
      <c r="S34" s="23"/>
      <c r="T34" s="23">
        <v>1</v>
      </c>
      <c r="U34" s="23"/>
      <c r="V34" s="23">
        <v>1</v>
      </c>
      <c r="W34" s="23"/>
      <c r="X34" s="23"/>
      <c r="Y34" s="23">
        <v>11</v>
      </c>
    </row>
    <row r="35" spans="1:25" x14ac:dyDescent="0.25">
      <c r="A35" s="22" t="s">
        <v>155</v>
      </c>
      <c r="B35" s="23"/>
      <c r="C35" s="23">
        <v>1</v>
      </c>
      <c r="D35" s="23"/>
      <c r="E35" s="23"/>
      <c r="F35" s="23">
        <v>2</v>
      </c>
      <c r="G35" s="23">
        <v>1</v>
      </c>
      <c r="H35" s="23"/>
      <c r="I35" s="23">
        <v>1</v>
      </c>
      <c r="J35" s="23">
        <v>1</v>
      </c>
      <c r="K35" s="23">
        <v>1</v>
      </c>
      <c r="L35" s="23"/>
      <c r="M35" s="23">
        <v>1</v>
      </c>
      <c r="N35" s="23">
        <v>1</v>
      </c>
      <c r="O35" s="23"/>
      <c r="P35" s="23"/>
      <c r="Q35" s="23"/>
      <c r="R35" s="23"/>
      <c r="S35" s="23"/>
      <c r="T35" s="23">
        <v>1</v>
      </c>
      <c r="U35" s="23"/>
      <c r="V35" s="23">
        <v>1</v>
      </c>
      <c r="W35" s="23"/>
      <c r="X35" s="23">
        <v>1</v>
      </c>
      <c r="Y35" s="23">
        <v>12</v>
      </c>
    </row>
    <row r="36" spans="1:25" x14ac:dyDescent="0.25">
      <c r="A36" s="22" t="s">
        <v>45</v>
      </c>
      <c r="B36" s="23"/>
      <c r="C36" s="23">
        <v>1</v>
      </c>
      <c r="D36" s="23"/>
      <c r="E36" s="23"/>
      <c r="F36" s="23">
        <v>1</v>
      </c>
      <c r="G36" s="23">
        <v>1</v>
      </c>
      <c r="H36" s="23"/>
      <c r="I36" s="23">
        <v>1</v>
      </c>
      <c r="J36" s="23"/>
      <c r="K36" s="23">
        <v>2</v>
      </c>
      <c r="L36" s="23"/>
      <c r="M36" s="23">
        <v>2</v>
      </c>
      <c r="N36" s="23">
        <v>1</v>
      </c>
      <c r="O36" s="23"/>
      <c r="P36" s="23">
        <v>1</v>
      </c>
      <c r="Q36" s="23"/>
      <c r="R36" s="23"/>
      <c r="S36" s="23"/>
      <c r="T36" s="23">
        <v>1</v>
      </c>
      <c r="U36" s="23"/>
      <c r="V36" s="23"/>
      <c r="W36" s="23"/>
      <c r="X36" s="23">
        <v>1</v>
      </c>
      <c r="Y36" s="23">
        <v>12</v>
      </c>
    </row>
    <row r="37" spans="1:25" x14ac:dyDescent="0.25">
      <c r="A37" s="22" t="s">
        <v>14</v>
      </c>
      <c r="B37" s="23"/>
      <c r="C37" s="23">
        <v>1</v>
      </c>
      <c r="D37" s="23">
        <v>1</v>
      </c>
      <c r="E37" s="23"/>
      <c r="F37" s="23"/>
      <c r="G37" s="23">
        <v>1</v>
      </c>
      <c r="H37" s="23"/>
      <c r="I37" s="23">
        <v>1</v>
      </c>
      <c r="J37" s="23"/>
      <c r="K37" s="23">
        <v>3</v>
      </c>
      <c r="L37" s="23"/>
      <c r="M37" s="23"/>
      <c r="N37" s="23">
        <v>3</v>
      </c>
      <c r="O37" s="23"/>
      <c r="P37" s="23"/>
      <c r="Q37" s="23"/>
      <c r="R37" s="23"/>
      <c r="S37" s="23"/>
      <c r="T37" s="23">
        <v>1</v>
      </c>
      <c r="U37" s="23"/>
      <c r="V37" s="23">
        <v>1</v>
      </c>
      <c r="W37" s="23"/>
      <c r="X37" s="23"/>
      <c r="Y37" s="23">
        <v>12</v>
      </c>
    </row>
    <row r="38" spans="1:25" x14ac:dyDescent="0.25">
      <c r="A38" s="22" t="s">
        <v>41</v>
      </c>
      <c r="B38" s="23"/>
      <c r="C38" s="23">
        <v>1</v>
      </c>
      <c r="D38" s="23"/>
      <c r="E38" s="23"/>
      <c r="F38" s="23">
        <v>1</v>
      </c>
      <c r="G38" s="23">
        <v>2</v>
      </c>
      <c r="H38" s="23"/>
      <c r="I38" s="23">
        <v>1</v>
      </c>
      <c r="J38" s="23"/>
      <c r="K38" s="23">
        <v>2</v>
      </c>
      <c r="L38" s="23">
        <v>1</v>
      </c>
      <c r="M38" s="23">
        <v>1</v>
      </c>
      <c r="N38" s="23"/>
      <c r="O38" s="23">
        <v>2</v>
      </c>
      <c r="P38" s="23">
        <v>1</v>
      </c>
      <c r="Q38" s="23"/>
      <c r="R38" s="23"/>
      <c r="S38" s="23"/>
      <c r="T38" s="23">
        <v>1</v>
      </c>
      <c r="U38" s="23"/>
      <c r="V38" s="23"/>
      <c r="W38" s="23"/>
      <c r="X38" s="23"/>
      <c r="Y38" s="23">
        <v>13</v>
      </c>
    </row>
    <row r="39" spans="1:25" x14ac:dyDescent="0.25">
      <c r="A39" s="22" t="s">
        <v>156</v>
      </c>
      <c r="B39" s="23"/>
      <c r="C39" s="23">
        <v>1</v>
      </c>
      <c r="D39" s="23"/>
      <c r="E39" s="23"/>
      <c r="F39" s="23">
        <v>1</v>
      </c>
      <c r="G39" s="23">
        <v>2</v>
      </c>
      <c r="H39" s="23">
        <v>1</v>
      </c>
      <c r="I39" s="23">
        <v>1</v>
      </c>
      <c r="J39" s="23"/>
      <c r="K39" s="23">
        <v>1</v>
      </c>
      <c r="L39" s="23"/>
      <c r="M39" s="23"/>
      <c r="N39" s="23">
        <v>1</v>
      </c>
      <c r="O39" s="23"/>
      <c r="P39" s="23"/>
      <c r="Q39" s="23"/>
      <c r="R39" s="23"/>
      <c r="S39" s="23"/>
      <c r="T39" s="23">
        <v>1</v>
      </c>
      <c r="U39" s="23">
        <v>1</v>
      </c>
      <c r="V39" s="23">
        <v>3</v>
      </c>
      <c r="W39" s="23"/>
      <c r="X39" s="23"/>
      <c r="Y39" s="23">
        <v>13</v>
      </c>
    </row>
    <row r="40" spans="1:25" x14ac:dyDescent="0.25">
      <c r="A40" s="22" t="s">
        <v>29</v>
      </c>
      <c r="B40" s="23"/>
      <c r="C40" s="23">
        <v>1</v>
      </c>
      <c r="D40" s="23"/>
      <c r="E40" s="23"/>
      <c r="F40" s="23">
        <v>1</v>
      </c>
      <c r="G40" s="23">
        <v>1</v>
      </c>
      <c r="H40" s="23"/>
      <c r="I40" s="23"/>
      <c r="J40" s="23">
        <v>1</v>
      </c>
      <c r="K40" s="23">
        <v>2</v>
      </c>
      <c r="L40" s="23"/>
      <c r="M40" s="23">
        <v>1</v>
      </c>
      <c r="N40" s="23">
        <v>1</v>
      </c>
      <c r="O40" s="23">
        <v>2</v>
      </c>
      <c r="P40" s="23"/>
      <c r="Q40" s="23"/>
      <c r="R40" s="23"/>
      <c r="S40" s="23"/>
      <c r="T40" s="23"/>
      <c r="U40" s="23"/>
      <c r="V40" s="23">
        <v>1</v>
      </c>
      <c r="W40" s="23"/>
      <c r="X40" s="23">
        <v>2</v>
      </c>
      <c r="Y40" s="23">
        <v>13</v>
      </c>
    </row>
    <row r="41" spans="1:25" x14ac:dyDescent="0.25">
      <c r="A41" s="22" t="s">
        <v>46</v>
      </c>
      <c r="B41" s="23"/>
      <c r="C41" s="23">
        <v>1</v>
      </c>
      <c r="D41" s="23"/>
      <c r="E41" s="23"/>
      <c r="F41" s="23">
        <v>1</v>
      </c>
      <c r="G41" s="23">
        <v>2</v>
      </c>
      <c r="H41" s="23"/>
      <c r="I41" s="23">
        <v>1</v>
      </c>
      <c r="J41" s="23">
        <v>1</v>
      </c>
      <c r="K41" s="23">
        <v>1</v>
      </c>
      <c r="L41" s="23"/>
      <c r="M41" s="23">
        <v>1</v>
      </c>
      <c r="N41" s="23">
        <v>1</v>
      </c>
      <c r="O41" s="23">
        <v>1</v>
      </c>
      <c r="P41" s="23"/>
      <c r="Q41" s="23"/>
      <c r="R41" s="23"/>
      <c r="S41" s="23"/>
      <c r="T41" s="23">
        <v>1</v>
      </c>
      <c r="U41" s="23">
        <v>1</v>
      </c>
      <c r="V41" s="23"/>
      <c r="W41" s="23"/>
      <c r="X41" s="23">
        <v>1</v>
      </c>
      <c r="Y41" s="23">
        <v>13</v>
      </c>
    </row>
    <row r="42" spans="1:25" x14ac:dyDescent="0.25">
      <c r="A42" s="22" t="s">
        <v>36</v>
      </c>
      <c r="B42" s="23">
        <v>1</v>
      </c>
      <c r="C42" s="23">
        <v>1</v>
      </c>
      <c r="D42" s="23"/>
      <c r="E42" s="23"/>
      <c r="F42" s="23">
        <v>1</v>
      </c>
      <c r="G42" s="23">
        <v>2</v>
      </c>
      <c r="H42" s="23"/>
      <c r="I42" s="23">
        <v>1</v>
      </c>
      <c r="J42" s="23"/>
      <c r="K42" s="23">
        <v>2</v>
      </c>
      <c r="L42" s="23"/>
      <c r="M42" s="23">
        <v>1</v>
      </c>
      <c r="N42" s="23">
        <v>1</v>
      </c>
      <c r="O42" s="23">
        <v>1</v>
      </c>
      <c r="P42" s="23"/>
      <c r="Q42" s="23"/>
      <c r="R42" s="23"/>
      <c r="S42" s="23"/>
      <c r="T42" s="23">
        <v>1</v>
      </c>
      <c r="U42" s="23"/>
      <c r="V42" s="23"/>
      <c r="W42" s="23"/>
      <c r="X42" s="23">
        <v>2</v>
      </c>
      <c r="Y42" s="23">
        <v>14</v>
      </c>
    </row>
    <row r="43" spans="1:25" x14ac:dyDescent="0.25">
      <c r="A43" s="22" t="s">
        <v>143</v>
      </c>
      <c r="B43" s="23"/>
      <c r="C43" s="23">
        <v>1</v>
      </c>
      <c r="D43" s="23"/>
      <c r="E43" s="23"/>
      <c r="F43" s="23">
        <v>1</v>
      </c>
      <c r="G43" s="23">
        <v>1</v>
      </c>
      <c r="H43" s="23"/>
      <c r="I43" s="23">
        <v>2</v>
      </c>
      <c r="J43" s="23">
        <v>1</v>
      </c>
      <c r="K43" s="23">
        <v>2</v>
      </c>
      <c r="L43" s="23"/>
      <c r="M43" s="23">
        <v>2</v>
      </c>
      <c r="N43" s="23">
        <v>1</v>
      </c>
      <c r="O43" s="23">
        <v>1</v>
      </c>
      <c r="P43" s="23"/>
      <c r="Q43" s="23"/>
      <c r="R43" s="23"/>
      <c r="S43" s="23">
        <v>1</v>
      </c>
      <c r="T43" s="23">
        <v>1</v>
      </c>
      <c r="U43" s="23"/>
      <c r="V43" s="23">
        <v>1</v>
      </c>
      <c r="W43" s="23"/>
      <c r="X43" s="23">
        <v>1</v>
      </c>
      <c r="Y43" s="23">
        <v>16</v>
      </c>
    </row>
    <row r="44" spans="1:25" x14ac:dyDescent="0.25">
      <c r="A44" s="22" t="s">
        <v>30</v>
      </c>
      <c r="B44" s="23">
        <v>1</v>
      </c>
      <c r="C44" s="23">
        <v>1</v>
      </c>
      <c r="D44" s="23"/>
      <c r="E44" s="23"/>
      <c r="F44" s="23">
        <v>1</v>
      </c>
      <c r="G44" s="23">
        <v>3</v>
      </c>
      <c r="H44" s="23">
        <v>1</v>
      </c>
      <c r="I44" s="23">
        <v>1</v>
      </c>
      <c r="J44" s="23">
        <v>1</v>
      </c>
      <c r="K44" s="23">
        <v>1</v>
      </c>
      <c r="L44" s="23"/>
      <c r="M44" s="23">
        <v>2</v>
      </c>
      <c r="N44" s="23">
        <v>2</v>
      </c>
      <c r="O44" s="23">
        <v>1</v>
      </c>
      <c r="P44" s="23"/>
      <c r="Q44" s="23"/>
      <c r="R44" s="23"/>
      <c r="S44" s="23"/>
      <c r="T44" s="23">
        <v>1</v>
      </c>
      <c r="U44" s="23"/>
      <c r="V44" s="23"/>
      <c r="W44" s="23"/>
      <c r="X44" s="23">
        <v>1</v>
      </c>
      <c r="Y44" s="23">
        <v>17</v>
      </c>
    </row>
    <row r="45" spans="1:25" x14ac:dyDescent="0.25">
      <c r="A45" s="22" t="s">
        <v>21</v>
      </c>
      <c r="B45" s="23"/>
      <c r="C45" s="23">
        <v>1</v>
      </c>
      <c r="D45" s="23"/>
      <c r="E45" s="23"/>
      <c r="F45" s="23">
        <v>2</v>
      </c>
      <c r="G45" s="23">
        <v>1</v>
      </c>
      <c r="H45" s="23"/>
      <c r="I45" s="23">
        <v>1</v>
      </c>
      <c r="J45" s="23">
        <v>2</v>
      </c>
      <c r="K45" s="23">
        <v>2</v>
      </c>
      <c r="L45" s="23"/>
      <c r="M45" s="23">
        <v>1</v>
      </c>
      <c r="N45" s="23">
        <v>2</v>
      </c>
      <c r="O45" s="23">
        <v>2</v>
      </c>
      <c r="P45" s="23">
        <v>1</v>
      </c>
      <c r="Q45" s="23"/>
      <c r="R45" s="23"/>
      <c r="S45" s="23"/>
      <c r="T45" s="23">
        <v>1</v>
      </c>
      <c r="U45" s="23"/>
      <c r="V45" s="23"/>
      <c r="W45" s="23"/>
      <c r="X45" s="23">
        <v>1</v>
      </c>
      <c r="Y45" s="23">
        <v>17</v>
      </c>
    </row>
    <row r="46" spans="1:25" x14ac:dyDescent="0.25">
      <c r="A46" s="22" t="s">
        <v>64</v>
      </c>
      <c r="B46" s="23"/>
      <c r="C46" s="23">
        <v>1</v>
      </c>
      <c r="D46" s="23"/>
      <c r="E46" s="23"/>
      <c r="F46" s="23">
        <v>3</v>
      </c>
      <c r="G46" s="23">
        <v>2</v>
      </c>
      <c r="H46" s="23">
        <v>1</v>
      </c>
      <c r="I46" s="23">
        <v>2</v>
      </c>
      <c r="J46" s="23">
        <v>2</v>
      </c>
      <c r="K46" s="23">
        <v>2</v>
      </c>
      <c r="L46" s="23"/>
      <c r="M46" s="23">
        <v>3</v>
      </c>
      <c r="N46" s="23">
        <v>1</v>
      </c>
      <c r="O46" s="23">
        <v>1</v>
      </c>
      <c r="P46" s="23">
        <v>1</v>
      </c>
      <c r="Q46" s="23"/>
      <c r="R46" s="23"/>
      <c r="S46" s="23"/>
      <c r="T46" s="23"/>
      <c r="U46" s="23"/>
      <c r="V46" s="23"/>
      <c r="W46" s="23"/>
      <c r="X46" s="23"/>
      <c r="Y46" s="23">
        <v>19</v>
      </c>
    </row>
    <row r="47" spans="1:25" x14ac:dyDescent="0.25">
      <c r="A47" s="22" t="s">
        <v>50</v>
      </c>
      <c r="B47" s="23"/>
      <c r="C47" s="23">
        <v>1</v>
      </c>
      <c r="D47" s="23"/>
      <c r="E47" s="23"/>
      <c r="F47" s="23">
        <v>4</v>
      </c>
      <c r="G47" s="23">
        <v>2</v>
      </c>
      <c r="H47" s="23">
        <v>1</v>
      </c>
      <c r="I47" s="23">
        <v>2</v>
      </c>
      <c r="J47" s="23">
        <v>2</v>
      </c>
      <c r="K47" s="23">
        <v>2</v>
      </c>
      <c r="L47" s="23"/>
      <c r="M47" s="23">
        <v>2</v>
      </c>
      <c r="N47" s="23">
        <v>1</v>
      </c>
      <c r="O47" s="23">
        <v>2</v>
      </c>
      <c r="P47" s="23"/>
      <c r="Q47" s="23"/>
      <c r="R47" s="23"/>
      <c r="S47" s="23"/>
      <c r="T47" s="23">
        <v>1</v>
      </c>
      <c r="U47" s="23"/>
      <c r="V47" s="23">
        <v>2</v>
      </c>
      <c r="W47" s="23"/>
      <c r="X47" s="23">
        <v>1</v>
      </c>
      <c r="Y47" s="23">
        <v>23</v>
      </c>
    </row>
    <row r="48" spans="1:25" x14ac:dyDescent="0.25">
      <c r="A48" s="22" t="s">
        <v>52</v>
      </c>
      <c r="B48" s="23"/>
      <c r="C48" s="23">
        <v>1</v>
      </c>
      <c r="D48" s="23"/>
      <c r="E48" s="23">
        <v>1</v>
      </c>
      <c r="F48" s="23">
        <v>3</v>
      </c>
      <c r="G48" s="23">
        <v>3</v>
      </c>
      <c r="H48" s="23">
        <v>1</v>
      </c>
      <c r="I48" s="23">
        <v>1</v>
      </c>
      <c r="J48" s="23">
        <v>4</v>
      </c>
      <c r="K48" s="23">
        <v>3</v>
      </c>
      <c r="L48" s="23"/>
      <c r="M48" s="23">
        <v>3</v>
      </c>
      <c r="N48" s="23">
        <v>4</v>
      </c>
      <c r="O48" s="23"/>
      <c r="P48" s="23">
        <v>1</v>
      </c>
      <c r="Q48" s="23"/>
      <c r="R48" s="23"/>
      <c r="S48" s="23"/>
      <c r="T48" s="23">
        <v>2</v>
      </c>
      <c r="U48" s="23"/>
      <c r="V48" s="23"/>
      <c r="W48" s="23"/>
      <c r="X48" s="23"/>
      <c r="Y48" s="23">
        <v>27</v>
      </c>
    </row>
    <row r="49" spans="1:25" x14ac:dyDescent="0.25">
      <c r="A49" s="22" t="s">
        <v>144</v>
      </c>
      <c r="B49" s="23">
        <v>24</v>
      </c>
      <c r="C49" s="23"/>
      <c r="D49" s="23">
        <v>49</v>
      </c>
      <c r="E49" s="23"/>
      <c r="F49" s="23">
        <v>89</v>
      </c>
      <c r="G49" s="23">
        <v>101</v>
      </c>
      <c r="H49" s="23">
        <v>26</v>
      </c>
      <c r="I49" s="23">
        <v>86</v>
      </c>
      <c r="J49" s="23">
        <v>78</v>
      </c>
      <c r="K49" s="23">
        <v>110</v>
      </c>
      <c r="L49" s="23">
        <v>12</v>
      </c>
      <c r="M49" s="23">
        <v>69</v>
      </c>
      <c r="N49" s="23">
        <v>101</v>
      </c>
      <c r="O49" s="23">
        <v>55</v>
      </c>
      <c r="P49" s="23">
        <v>14</v>
      </c>
      <c r="Q49" s="23">
        <v>2</v>
      </c>
      <c r="R49" s="23">
        <v>2</v>
      </c>
      <c r="S49" s="23">
        <v>3</v>
      </c>
      <c r="T49" s="23">
        <v>40</v>
      </c>
      <c r="U49" s="23">
        <v>10</v>
      </c>
      <c r="V49" s="23">
        <v>26</v>
      </c>
      <c r="W49" s="23">
        <v>1</v>
      </c>
      <c r="X49" s="23">
        <v>63</v>
      </c>
      <c r="Y49" s="23">
        <v>961</v>
      </c>
    </row>
    <row r="50" spans="1:25" x14ac:dyDescent="0.25">
      <c r="A50" s="22" t="s">
        <v>0</v>
      </c>
      <c r="B50" s="23">
        <v>28</v>
      </c>
      <c r="C50" s="23">
        <v>42</v>
      </c>
      <c r="D50" s="23">
        <v>54</v>
      </c>
      <c r="E50" s="23">
        <v>2</v>
      </c>
      <c r="F50" s="23">
        <v>120</v>
      </c>
      <c r="G50" s="23">
        <v>151</v>
      </c>
      <c r="H50" s="23">
        <v>31</v>
      </c>
      <c r="I50" s="23">
        <v>124</v>
      </c>
      <c r="J50" s="23">
        <v>100</v>
      </c>
      <c r="K50" s="23">
        <v>166</v>
      </c>
      <c r="L50" s="23">
        <v>14</v>
      </c>
      <c r="M50" s="23">
        <v>97</v>
      </c>
      <c r="N50" s="23">
        <v>142</v>
      </c>
      <c r="O50" s="23">
        <v>74</v>
      </c>
      <c r="P50" s="23">
        <v>24</v>
      </c>
      <c r="Q50" s="23">
        <v>2</v>
      </c>
      <c r="R50" s="23">
        <v>2</v>
      </c>
      <c r="S50" s="23">
        <v>4</v>
      </c>
      <c r="T50" s="23">
        <v>68</v>
      </c>
      <c r="U50" s="23">
        <v>12</v>
      </c>
      <c r="V50" s="23">
        <v>40</v>
      </c>
      <c r="W50" s="23">
        <v>1</v>
      </c>
      <c r="X50" s="23">
        <v>86</v>
      </c>
      <c r="Y50" s="23">
        <v>1384</v>
      </c>
    </row>
  </sheetData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707A0-13D0-483F-93FE-E274CB9C61B7}">
  <dimension ref="A6:AK64"/>
  <sheetViews>
    <sheetView zoomScale="70" zoomScaleNormal="70" workbookViewId="0">
      <selection activeCell="A10" sqref="A10:XFD10"/>
    </sheetView>
  </sheetViews>
  <sheetFormatPr baseColWidth="10" defaultRowHeight="15" x14ac:dyDescent="0.25"/>
  <cols>
    <col min="1" max="1" width="49.140625" bestFit="1" customWidth="1"/>
    <col min="2" max="2" width="14.28515625" bestFit="1" customWidth="1"/>
    <col min="3" max="3" width="11.7109375" bestFit="1" customWidth="1"/>
    <col min="4" max="4" width="13.5703125" bestFit="1" customWidth="1"/>
    <col min="5" max="5" width="11.140625" bestFit="1" customWidth="1"/>
    <col min="6" max="6" width="12.42578125" bestFit="1" customWidth="1"/>
    <col min="7" max="7" width="12" bestFit="1" customWidth="1"/>
    <col min="8" max="8" width="30" bestFit="1" customWidth="1"/>
    <col min="9" max="9" width="7.42578125" bestFit="1" customWidth="1"/>
    <col min="10" max="10" width="12" bestFit="1" customWidth="1"/>
    <col min="11" max="11" width="30" bestFit="1" customWidth="1"/>
    <col min="12" max="12" width="6.7109375" bestFit="1" customWidth="1"/>
    <col min="13" max="13" width="12.140625" bestFit="1" customWidth="1"/>
    <col min="14" max="14" width="7.42578125" bestFit="1" customWidth="1"/>
    <col min="15" max="15" width="9.85546875" bestFit="1" customWidth="1"/>
    <col min="16" max="16" width="8.7109375" bestFit="1" customWidth="1"/>
    <col min="17" max="17" width="8.5703125" bestFit="1" customWidth="1"/>
    <col min="18" max="18" width="12.28515625" bestFit="1" customWidth="1"/>
    <col min="19" max="19" width="23.140625" bestFit="1" customWidth="1"/>
    <col min="20" max="20" width="7.42578125" bestFit="1" customWidth="1"/>
    <col min="21" max="21" width="5.7109375" bestFit="1" customWidth="1"/>
    <col min="22" max="22" width="4.5703125" bestFit="1" customWidth="1"/>
    <col min="23" max="23" width="5.7109375" bestFit="1" customWidth="1"/>
    <col min="24" max="24" width="9.140625" bestFit="1" customWidth="1"/>
    <col min="25" max="28" width="5.42578125" customWidth="1"/>
    <col min="29" max="29" width="5.7109375" customWidth="1"/>
    <col min="30" max="32" width="5.42578125" customWidth="1"/>
    <col min="33" max="33" width="37.140625" bestFit="1" customWidth="1"/>
    <col min="34" max="34" width="43.5703125" bestFit="1" customWidth="1"/>
    <col min="35" max="35" width="14.28515625" bestFit="1" customWidth="1"/>
    <col min="36" max="36" width="12" bestFit="1" customWidth="1"/>
    <col min="37" max="37" width="7.42578125" bestFit="1" customWidth="1"/>
    <col min="38" max="38" width="8.5703125" bestFit="1" customWidth="1"/>
    <col min="39" max="39" width="8.28515625" bestFit="1" customWidth="1"/>
    <col min="40" max="40" width="8.42578125" bestFit="1" customWidth="1"/>
    <col min="41" max="41" width="9.85546875" bestFit="1" customWidth="1"/>
    <col min="42" max="42" width="9.5703125" bestFit="1" customWidth="1"/>
    <col min="43" max="43" width="8.7109375" bestFit="1" customWidth="1"/>
    <col min="44" max="44" width="5.42578125" bestFit="1" customWidth="1"/>
    <col min="45" max="45" width="9" bestFit="1" customWidth="1"/>
    <col min="46" max="46" width="8.5703125" bestFit="1" customWidth="1"/>
    <col min="47" max="47" width="8.28515625" bestFit="1" customWidth="1"/>
    <col min="48" max="48" width="8.42578125" bestFit="1" customWidth="1"/>
    <col min="49" max="49" width="9.85546875" bestFit="1" customWidth="1"/>
    <col min="50" max="50" width="9.5703125" bestFit="1" customWidth="1"/>
    <col min="51" max="51" width="8.7109375" bestFit="1" customWidth="1"/>
    <col min="52" max="52" width="5.42578125" bestFit="1" customWidth="1"/>
  </cols>
  <sheetData>
    <row r="6" spans="1:37" x14ac:dyDescent="0.25">
      <c r="A6" s="5" t="s">
        <v>72</v>
      </c>
      <c r="B6" s="1" t="s">
        <v>108</v>
      </c>
      <c r="AH6" s="5" t="s">
        <v>72</v>
      </c>
      <c r="AI6" s="1" t="s">
        <v>108</v>
      </c>
    </row>
    <row r="7" spans="1:37" x14ac:dyDescent="0.25">
      <c r="A7" s="1" t="s">
        <v>1</v>
      </c>
      <c r="B7" s="5" t="s">
        <v>73</v>
      </c>
      <c r="C7" t="s">
        <v>101</v>
      </c>
      <c r="D7" t="s">
        <v>102</v>
      </c>
      <c r="E7" t="s">
        <v>98</v>
      </c>
      <c r="F7" t="s">
        <v>100</v>
      </c>
      <c r="G7" t="s">
        <v>97</v>
      </c>
      <c r="H7" t="s">
        <v>125</v>
      </c>
      <c r="I7" t="s">
        <v>85</v>
      </c>
      <c r="AH7" s="1" t="s">
        <v>1</v>
      </c>
      <c r="AI7" s="5" t="s">
        <v>73</v>
      </c>
      <c r="AJ7" t="s">
        <v>97</v>
      </c>
      <c r="AK7" t="s">
        <v>85</v>
      </c>
    </row>
    <row r="8" spans="1:37" x14ac:dyDescent="0.25">
      <c r="A8" s="2" t="s">
        <v>83</v>
      </c>
      <c r="B8" s="17">
        <v>1</v>
      </c>
      <c r="C8" s="15"/>
      <c r="D8" s="15"/>
      <c r="E8" s="15"/>
      <c r="F8" s="15"/>
      <c r="G8" s="15"/>
      <c r="H8" s="15"/>
      <c r="I8" s="15">
        <v>1</v>
      </c>
      <c r="AH8" s="2" t="s">
        <v>90</v>
      </c>
      <c r="AI8" s="17">
        <v>1</v>
      </c>
      <c r="AJ8" s="15"/>
      <c r="AK8" s="15">
        <v>1</v>
      </c>
    </row>
    <row r="9" spans="1:37" x14ac:dyDescent="0.25">
      <c r="A9" s="2" t="s">
        <v>95</v>
      </c>
      <c r="B9" s="17">
        <v>1</v>
      </c>
      <c r="C9" s="15"/>
      <c r="D9" s="15"/>
      <c r="E9" s="15"/>
      <c r="F9" s="15"/>
      <c r="G9" s="15"/>
      <c r="H9" s="15"/>
      <c r="I9" s="15">
        <v>1</v>
      </c>
      <c r="AH9" s="2" t="s">
        <v>24</v>
      </c>
      <c r="AI9" s="17">
        <v>1</v>
      </c>
      <c r="AJ9" s="15"/>
      <c r="AK9" s="15">
        <v>1</v>
      </c>
    </row>
    <row r="10" spans="1:37" x14ac:dyDescent="0.25">
      <c r="A10" s="2" t="s">
        <v>51</v>
      </c>
      <c r="B10" s="17">
        <v>1</v>
      </c>
      <c r="C10" s="15"/>
      <c r="D10" s="15"/>
      <c r="E10" s="15"/>
      <c r="F10" s="15"/>
      <c r="G10" s="15"/>
      <c r="H10" s="15"/>
      <c r="I10" s="15">
        <v>1</v>
      </c>
      <c r="AH10" s="2" t="s">
        <v>51</v>
      </c>
      <c r="AI10" s="17">
        <v>1</v>
      </c>
      <c r="AJ10" s="15"/>
      <c r="AK10" s="15">
        <v>1</v>
      </c>
    </row>
    <row r="11" spans="1:37" x14ac:dyDescent="0.25">
      <c r="A11" s="2" t="s">
        <v>35</v>
      </c>
      <c r="B11" s="17">
        <v>1</v>
      </c>
      <c r="C11" s="15"/>
      <c r="D11" s="15"/>
      <c r="E11" s="15"/>
      <c r="F11" s="15"/>
      <c r="G11" s="15"/>
      <c r="H11" s="15"/>
      <c r="I11" s="15">
        <v>1</v>
      </c>
      <c r="AH11" s="2" t="s">
        <v>25</v>
      </c>
      <c r="AI11" s="17">
        <v>1</v>
      </c>
      <c r="AJ11" s="15"/>
      <c r="AK11" s="15">
        <v>1</v>
      </c>
    </row>
    <row r="12" spans="1:37" x14ac:dyDescent="0.25">
      <c r="A12" s="2" t="s">
        <v>166</v>
      </c>
      <c r="B12" s="17">
        <v>1</v>
      </c>
      <c r="C12" s="15"/>
      <c r="D12" s="15"/>
      <c r="E12" s="15"/>
      <c r="F12" s="15"/>
      <c r="G12" s="15"/>
      <c r="H12" s="15"/>
      <c r="I12" s="15">
        <v>1</v>
      </c>
      <c r="AH12" s="2" t="s">
        <v>92</v>
      </c>
      <c r="AI12" s="17">
        <v>1</v>
      </c>
      <c r="AJ12" s="15"/>
      <c r="AK12" s="15">
        <v>1</v>
      </c>
    </row>
    <row r="13" spans="1:37" x14ac:dyDescent="0.25">
      <c r="A13" s="2" t="s">
        <v>89</v>
      </c>
      <c r="B13" s="17">
        <v>1</v>
      </c>
      <c r="C13" s="15"/>
      <c r="D13" s="15"/>
      <c r="E13" s="15"/>
      <c r="F13" s="15"/>
      <c r="G13" s="15"/>
      <c r="H13" s="15"/>
      <c r="I13" s="15">
        <v>1</v>
      </c>
      <c r="AH13" s="13" t="s">
        <v>89</v>
      </c>
      <c r="AI13" s="17">
        <v>1</v>
      </c>
      <c r="AJ13" s="17"/>
      <c r="AK13" s="17">
        <v>1</v>
      </c>
    </row>
    <row r="14" spans="1:37" x14ac:dyDescent="0.25">
      <c r="A14" s="2" t="s">
        <v>92</v>
      </c>
      <c r="B14" s="17">
        <v>1</v>
      </c>
      <c r="C14" s="15"/>
      <c r="D14" s="15"/>
      <c r="E14" s="15"/>
      <c r="F14" s="15"/>
      <c r="G14" s="15"/>
      <c r="H14" s="15"/>
      <c r="I14" s="15">
        <v>1</v>
      </c>
      <c r="AH14" s="7" t="s">
        <v>55</v>
      </c>
      <c r="AI14" s="17">
        <v>1</v>
      </c>
      <c r="AJ14" s="16"/>
      <c r="AK14" s="16">
        <v>1</v>
      </c>
    </row>
    <row r="15" spans="1:37" x14ac:dyDescent="0.25">
      <c r="A15" s="2" t="s">
        <v>90</v>
      </c>
      <c r="B15" s="17">
        <v>1</v>
      </c>
      <c r="C15" s="15"/>
      <c r="D15" s="15"/>
      <c r="E15" s="15"/>
      <c r="F15" s="15"/>
      <c r="G15" s="15"/>
      <c r="H15" s="15"/>
      <c r="I15" s="15">
        <v>1</v>
      </c>
      <c r="AH15" s="2" t="s">
        <v>35</v>
      </c>
      <c r="AI15" s="17">
        <v>1</v>
      </c>
      <c r="AJ15" s="15"/>
      <c r="AK15" s="15">
        <v>1</v>
      </c>
    </row>
    <row r="16" spans="1:37" x14ac:dyDescent="0.25">
      <c r="A16" s="2" t="s">
        <v>93</v>
      </c>
      <c r="B16" s="17">
        <v>1</v>
      </c>
      <c r="C16" s="15"/>
      <c r="D16" s="15"/>
      <c r="E16" s="15"/>
      <c r="F16" s="15"/>
      <c r="G16" s="15"/>
      <c r="H16" s="15"/>
      <c r="I16" s="15">
        <v>1</v>
      </c>
      <c r="AH16" s="2" t="s">
        <v>93</v>
      </c>
      <c r="AI16" s="17">
        <v>1</v>
      </c>
      <c r="AJ16" s="15"/>
      <c r="AK16" s="15">
        <v>1</v>
      </c>
    </row>
    <row r="17" spans="1:37" x14ac:dyDescent="0.25">
      <c r="A17" s="2" t="s">
        <v>84</v>
      </c>
      <c r="B17" s="17">
        <v>1</v>
      </c>
      <c r="C17" s="15"/>
      <c r="D17" s="15"/>
      <c r="E17" s="15"/>
      <c r="F17" s="15">
        <v>1</v>
      </c>
      <c r="G17" s="15"/>
      <c r="H17" s="15"/>
      <c r="I17" s="15">
        <v>2</v>
      </c>
      <c r="AH17" s="2" t="s">
        <v>38</v>
      </c>
      <c r="AI17" s="17">
        <v>1</v>
      </c>
      <c r="AJ17" s="15"/>
      <c r="AK17" s="15">
        <v>1</v>
      </c>
    </row>
    <row r="18" spans="1:37" x14ac:dyDescent="0.25">
      <c r="A18" s="2" t="s">
        <v>25</v>
      </c>
      <c r="B18" s="17">
        <v>1</v>
      </c>
      <c r="C18" s="15"/>
      <c r="D18" s="15">
        <v>1</v>
      </c>
      <c r="E18" s="15"/>
      <c r="F18" s="15"/>
      <c r="G18" s="15"/>
      <c r="H18" s="15"/>
      <c r="I18" s="15">
        <v>2</v>
      </c>
      <c r="AH18" s="7" t="s">
        <v>94</v>
      </c>
      <c r="AI18" s="17">
        <v>1</v>
      </c>
      <c r="AJ18" s="16"/>
      <c r="AK18" s="16">
        <v>1</v>
      </c>
    </row>
    <row r="19" spans="1:37" x14ac:dyDescent="0.25">
      <c r="A19" s="2" t="s">
        <v>165</v>
      </c>
      <c r="B19" s="17">
        <v>1</v>
      </c>
      <c r="C19" s="15">
        <v>1</v>
      </c>
      <c r="D19" s="15"/>
      <c r="E19" s="15"/>
      <c r="F19" s="15"/>
      <c r="G19" s="15"/>
      <c r="H19" s="15"/>
      <c r="I19" s="15">
        <v>2</v>
      </c>
      <c r="AH19" s="2" t="s">
        <v>6</v>
      </c>
      <c r="AI19" s="17">
        <v>1</v>
      </c>
      <c r="AJ19" s="15"/>
      <c r="AK19" s="15">
        <v>1</v>
      </c>
    </row>
    <row r="20" spans="1:37" x14ac:dyDescent="0.25">
      <c r="A20" s="2" t="s">
        <v>27</v>
      </c>
      <c r="B20" s="17">
        <v>1</v>
      </c>
      <c r="C20" s="15"/>
      <c r="D20" s="15"/>
      <c r="E20" s="15">
        <v>1</v>
      </c>
      <c r="F20" s="15"/>
      <c r="G20" s="15"/>
      <c r="H20" s="15"/>
      <c r="I20" s="15">
        <v>2</v>
      </c>
      <c r="AH20" s="7" t="s">
        <v>95</v>
      </c>
      <c r="AI20" s="17">
        <v>1</v>
      </c>
      <c r="AJ20" s="16"/>
      <c r="AK20" s="16">
        <v>1</v>
      </c>
    </row>
    <row r="21" spans="1:37" x14ac:dyDescent="0.25">
      <c r="A21" s="2" t="s">
        <v>47</v>
      </c>
      <c r="B21" s="17">
        <v>1</v>
      </c>
      <c r="C21" s="15"/>
      <c r="D21" s="15"/>
      <c r="E21" s="15"/>
      <c r="F21" s="15"/>
      <c r="G21" s="15">
        <v>1</v>
      </c>
      <c r="H21" s="15">
        <v>1</v>
      </c>
      <c r="I21" s="15">
        <v>3</v>
      </c>
      <c r="AH21" s="2" t="s">
        <v>43</v>
      </c>
      <c r="AI21" s="17">
        <v>1</v>
      </c>
      <c r="AJ21" s="15"/>
      <c r="AK21" s="15">
        <v>1</v>
      </c>
    </row>
    <row r="22" spans="1:37" x14ac:dyDescent="0.25">
      <c r="A22" s="2" t="s">
        <v>55</v>
      </c>
      <c r="B22" s="17">
        <v>1</v>
      </c>
      <c r="C22" s="15"/>
      <c r="D22" s="15">
        <v>1</v>
      </c>
      <c r="E22" s="15"/>
      <c r="F22" s="15">
        <v>1</v>
      </c>
      <c r="G22" s="15"/>
      <c r="H22" s="15"/>
      <c r="I22" s="15">
        <v>3</v>
      </c>
      <c r="AH22" s="2" t="s">
        <v>9</v>
      </c>
      <c r="AI22" s="17">
        <v>1</v>
      </c>
      <c r="AJ22" s="15"/>
      <c r="AK22" s="15">
        <v>1</v>
      </c>
    </row>
    <row r="23" spans="1:37" x14ac:dyDescent="0.25">
      <c r="A23" s="2" t="s">
        <v>58</v>
      </c>
      <c r="B23" s="17">
        <v>1</v>
      </c>
      <c r="C23" s="15">
        <v>1</v>
      </c>
      <c r="D23" s="15"/>
      <c r="E23" s="15">
        <v>1</v>
      </c>
      <c r="F23" s="15"/>
      <c r="G23" s="15"/>
      <c r="H23" s="15"/>
      <c r="I23" s="15">
        <v>3</v>
      </c>
      <c r="AH23" s="7" t="s">
        <v>84</v>
      </c>
      <c r="AI23" s="17">
        <v>1</v>
      </c>
      <c r="AJ23" s="16"/>
      <c r="AK23" s="16">
        <v>1</v>
      </c>
    </row>
    <row r="24" spans="1:37" x14ac:dyDescent="0.25">
      <c r="A24" s="2" t="s">
        <v>167</v>
      </c>
      <c r="B24" s="17">
        <v>1</v>
      </c>
      <c r="C24" s="15"/>
      <c r="D24" s="15"/>
      <c r="E24" s="15">
        <v>1</v>
      </c>
      <c r="F24" s="15">
        <v>1</v>
      </c>
      <c r="G24" s="15"/>
      <c r="H24" s="15"/>
      <c r="I24" s="15">
        <v>3</v>
      </c>
      <c r="AH24" s="2" t="s">
        <v>58</v>
      </c>
      <c r="AI24" s="17">
        <v>1</v>
      </c>
      <c r="AJ24" s="15"/>
      <c r="AK24" s="15">
        <v>1</v>
      </c>
    </row>
    <row r="25" spans="1:37" x14ac:dyDescent="0.25">
      <c r="A25" s="2" t="s">
        <v>4</v>
      </c>
      <c r="B25" s="17">
        <v>1</v>
      </c>
      <c r="C25" s="15">
        <v>1</v>
      </c>
      <c r="D25" s="15">
        <v>1</v>
      </c>
      <c r="E25" s="15"/>
      <c r="F25" s="15"/>
      <c r="G25" s="15"/>
      <c r="H25" s="15"/>
      <c r="I25" s="15">
        <v>3</v>
      </c>
      <c r="AH25" s="7" t="s">
        <v>33</v>
      </c>
      <c r="AI25" s="17">
        <v>1</v>
      </c>
      <c r="AJ25" s="16"/>
      <c r="AK25" s="16">
        <v>1</v>
      </c>
    </row>
    <row r="26" spans="1:37" x14ac:dyDescent="0.25">
      <c r="A26" s="2" t="s">
        <v>38</v>
      </c>
      <c r="B26" s="17">
        <v>1</v>
      </c>
      <c r="C26" s="15"/>
      <c r="D26" s="15">
        <v>1</v>
      </c>
      <c r="E26" s="15"/>
      <c r="F26" s="15">
        <v>1</v>
      </c>
      <c r="G26" s="15"/>
      <c r="H26" s="15"/>
      <c r="I26" s="15">
        <v>3</v>
      </c>
      <c r="AH26" s="2" t="s">
        <v>4</v>
      </c>
      <c r="AI26" s="17">
        <v>1</v>
      </c>
      <c r="AJ26" s="15"/>
      <c r="AK26" s="15">
        <v>1</v>
      </c>
    </row>
    <row r="27" spans="1:37" x14ac:dyDescent="0.25">
      <c r="A27" s="2" t="s">
        <v>96</v>
      </c>
      <c r="B27" s="17">
        <v>1</v>
      </c>
      <c r="C27" s="15"/>
      <c r="D27" s="15">
        <v>1</v>
      </c>
      <c r="E27" s="15"/>
      <c r="F27" s="15">
        <v>1</v>
      </c>
      <c r="G27" s="15"/>
      <c r="H27" s="15"/>
      <c r="I27" s="15">
        <v>3</v>
      </c>
      <c r="AH27" s="2" t="s">
        <v>39</v>
      </c>
      <c r="AI27" s="17">
        <v>1</v>
      </c>
      <c r="AJ27" s="15"/>
      <c r="AK27" s="15">
        <v>1</v>
      </c>
    </row>
    <row r="28" spans="1:37" x14ac:dyDescent="0.25">
      <c r="A28" s="2" t="s">
        <v>24</v>
      </c>
      <c r="B28" s="17">
        <v>1</v>
      </c>
      <c r="C28" s="15"/>
      <c r="D28" s="15">
        <v>1</v>
      </c>
      <c r="E28" s="15">
        <v>1</v>
      </c>
      <c r="F28" s="15"/>
      <c r="G28" s="15"/>
      <c r="H28" s="15"/>
      <c r="I28" s="15">
        <v>3</v>
      </c>
      <c r="AH28" s="7" t="s">
        <v>96</v>
      </c>
      <c r="AI28" s="17">
        <v>1</v>
      </c>
      <c r="AJ28" s="16"/>
      <c r="AK28" s="16">
        <v>1</v>
      </c>
    </row>
    <row r="29" spans="1:37" x14ac:dyDescent="0.25">
      <c r="A29" s="2" t="s">
        <v>59</v>
      </c>
      <c r="B29" s="17">
        <v>1</v>
      </c>
      <c r="C29" s="15"/>
      <c r="D29" s="15"/>
      <c r="E29" s="15">
        <v>1</v>
      </c>
      <c r="F29" s="15">
        <v>1</v>
      </c>
      <c r="G29" s="15"/>
      <c r="H29" s="15"/>
      <c r="I29" s="15">
        <v>3</v>
      </c>
      <c r="AH29" s="2" t="s">
        <v>5</v>
      </c>
      <c r="AI29" s="17"/>
      <c r="AJ29" s="15">
        <v>1</v>
      </c>
      <c r="AK29" s="15">
        <v>1</v>
      </c>
    </row>
    <row r="30" spans="1:37" x14ac:dyDescent="0.25">
      <c r="A30" s="2" t="s">
        <v>42</v>
      </c>
      <c r="B30" s="17">
        <v>1</v>
      </c>
      <c r="C30" s="15">
        <v>1</v>
      </c>
      <c r="D30" s="15">
        <v>1</v>
      </c>
      <c r="E30" s="15">
        <v>1</v>
      </c>
      <c r="F30" s="15"/>
      <c r="G30" s="15"/>
      <c r="H30" s="15"/>
      <c r="I30" s="15">
        <v>4</v>
      </c>
      <c r="AH30" s="2" t="s">
        <v>59</v>
      </c>
      <c r="AI30" s="17">
        <v>1</v>
      </c>
      <c r="AJ30" s="15"/>
      <c r="AK30" s="15">
        <v>1</v>
      </c>
    </row>
    <row r="31" spans="1:37" x14ac:dyDescent="0.25">
      <c r="A31" s="2" t="s">
        <v>33</v>
      </c>
      <c r="B31" s="17">
        <v>1</v>
      </c>
      <c r="C31" s="15">
        <v>1</v>
      </c>
      <c r="D31" s="15">
        <v>1</v>
      </c>
      <c r="E31" s="15">
        <v>1</v>
      </c>
      <c r="F31" s="15"/>
      <c r="G31" s="15"/>
      <c r="H31" s="15"/>
      <c r="I31" s="15">
        <v>4</v>
      </c>
      <c r="AH31" s="7" t="s">
        <v>37</v>
      </c>
      <c r="AI31" s="17">
        <v>1</v>
      </c>
      <c r="AJ31" s="16"/>
      <c r="AK31" s="16">
        <v>1</v>
      </c>
    </row>
    <row r="32" spans="1:37" x14ac:dyDescent="0.25">
      <c r="A32" s="2" t="s">
        <v>163</v>
      </c>
      <c r="B32" s="17">
        <v>1</v>
      </c>
      <c r="C32" s="15"/>
      <c r="D32" s="15">
        <v>1</v>
      </c>
      <c r="E32" s="15"/>
      <c r="F32" s="15">
        <v>1</v>
      </c>
      <c r="G32" s="15">
        <v>1</v>
      </c>
      <c r="H32" s="15"/>
      <c r="I32" s="15">
        <v>4</v>
      </c>
      <c r="AH32" s="2" t="s">
        <v>63</v>
      </c>
      <c r="AI32" s="17">
        <v>1</v>
      </c>
      <c r="AJ32" s="15"/>
      <c r="AK32" s="15">
        <v>1</v>
      </c>
    </row>
    <row r="33" spans="1:37" x14ac:dyDescent="0.25">
      <c r="A33" s="2" t="s">
        <v>39</v>
      </c>
      <c r="B33" s="17">
        <v>1</v>
      </c>
      <c r="C33" s="15">
        <v>2</v>
      </c>
      <c r="D33" s="15">
        <v>1</v>
      </c>
      <c r="E33" s="15"/>
      <c r="F33" s="15"/>
      <c r="G33" s="15"/>
      <c r="H33" s="15"/>
      <c r="I33" s="15">
        <v>4</v>
      </c>
      <c r="AH33" s="7" t="s">
        <v>27</v>
      </c>
      <c r="AI33" s="17">
        <v>1</v>
      </c>
      <c r="AJ33" s="16"/>
      <c r="AK33" s="16">
        <v>1</v>
      </c>
    </row>
    <row r="34" spans="1:37" x14ac:dyDescent="0.25">
      <c r="A34" s="2" t="s">
        <v>161</v>
      </c>
      <c r="B34" s="17">
        <v>1</v>
      </c>
      <c r="C34" s="15"/>
      <c r="D34" s="15">
        <v>1</v>
      </c>
      <c r="E34" s="15">
        <v>1</v>
      </c>
      <c r="F34" s="15">
        <v>1</v>
      </c>
      <c r="G34" s="15"/>
      <c r="H34" s="15"/>
      <c r="I34" s="15">
        <v>4</v>
      </c>
      <c r="AH34" s="13" t="s">
        <v>83</v>
      </c>
      <c r="AI34" s="17">
        <v>1</v>
      </c>
      <c r="AJ34" s="17"/>
      <c r="AK34" s="17">
        <v>1</v>
      </c>
    </row>
    <row r="35" spans="1:37" x14ac:dyDescent="0.25">
      <c r="A35" s="2" t="s">
        <v>162</v>
      </c>
      <c r="B35" s="17">
        <v>1</v>
      </c>
      <c r="C35" s="15">
        <v>1</v>
      </c>
      <c r="D35" s="15">
        <v>1</v>
      </c>
      <c r="E35" s="15"/>
      <c r="F35" s="15">
        <v>1</v>
      </c>
      <c r="G35" s="15"/>
      <c r="H35" s="15"/>
      <c r="I35" s="15">
        <v>4</v>
      </c>
      <c r="AH35" s="2" t="s">
        <v>42</v>
      </c>
      <c r="AI35" s="17">
        <v>1</v>
      </c>
      <c r="AJ35" s="15"/>
      <c r="AK35" s="15">
        <v>1</v>
      </c>
    </row>
    <row r="36" spans="1:37" x14ac:dyDescent="0.25">
      <c r="A36" s="2" t="s">
        <v>43</v>
      </c>
      <c r="B36" s="17">
        <v>1</v>
      </c>
      <c r="C36" s="15">
        <v>1</v>
      </c>
      <c r="D36" s="15">
        <v>1</v>
      </c>
      <c r="E36" s="15">
        <v>1</v>
      </c>
      <c r="F36" s="15"/>
      <c r="G36" s="15"/>
      <c r="H36" s="15"/>
      <c r="I36" s="15">
        <v>4</v>
      </c>
      <c r="AH36" s="2" t="s">
        <v>66</v>
      </c>
      <c r="AI36" s="17">
        <v>1</v>
      </c>
      <c r="AJ36" s="15"/>
      <c r="AK36" s="15">
        <v>1</v>
      </c>
    </row>
    <row r="37" spans="1:37" x14ac:dyDescent="0.25">
      <c r="A37" s="2" t="s">
        <v>164</v>
      </c>
      <c r="B37" s="17">
        <v>1</v>
      </c>
      <c r="C37" s="15">
        <v>1</v>
      </c>
      <c r="D37" s="15">
        <v>1</v>
      </c>
      <c r="E37" s="15">
        <v>1</v>
      </c>
      <c r="F37" s="15"/>
      <c r="G37" s="15"/>
      <c r="H37" s="15"/>
      <c r="I37" s="15">
        <v>4</v>
      </c>
      <c r="AH37" s="2" t="s">
        <v>91</v>
      </c>
      <c r="AI37" s="17">
        <v>1</v>
      </c>
      <c r="AJ37" s="15">
        <v>1</v>
      </c>
      <c r="AK37" s="15">
        <v>2</v>
      </c>
    </row>
    <row r="38" spans="1:37" x14ac:dyDescent="0.25">
      <c r="A38" s="2" t="s">
        <v>94</v>
      </c>
      <c r="B38" s="17">
        <v>1</v>
      </c>
      <c r="C38" s="15">
        <v>1</v>
      </c>
      <c r="D38" s="15">
        <v>1</v>
      </c>
      <c r="E38" s="15">
        <v>1</v>
      </c>
      <c r="F38" s="15">
        <v>1</v>
      </c>
      <c r="G38" s="15"/>
      <c r="H38" s="15"/>
      <c r="I38" s="15">
        <v>5</v>
      </c>
      <c r="AH38" s="2" t="s">
        <v>61</v>
      </c>
      <c r="AI38" s="17">
        <v>1</v>
      </c>
      <c r="AJ38" s="15">
        <v>1</v>
      </c>
      <c r="AK38" s="15">
        <v>2</v>
      </c>
    </row>
    <row r="39" spans="1:37" x14ac:dyDescent="0.25">
      <c r="A39" s="2" t="s">
        <v>168</v>
      </c>
      <c r="B39" s="17">
        <v>1</v>
      </c>
      <c r="C39" s="15">
        <v>1</v>
      </c>
      <c r="D39" s="15">
        <v>1</v>
      </c>
      <c r="E39" s="15">
        <v>1</v>
      </c>
      <c r="F39" s="15">
        <v>1</v>
      </c>
      <c r="G39" s="15"/>
      <c r="H39" s="15"/>
      <c r="I39" s="15">
        <v>5</v>
      </c>
      <c r="AH39" s="2" t="s">
        <v>20</v>
      </c>
      <c r="AI39" s="17">
        <v>1</v>
      </c>
      <c r="AJ39" s="15">
        <v>1</v>
      </c>
      <c r="AK39" s="15">
        <v>2</v>
      </c>
    </row>
    <row r="40" spans="1:37" x14ac:dyDescent="0.25">
      <c r="A40" s="2" t="s">
        <v>7</v>
      </c>
      <c r="B40" s="17">
        <v>1</v>
      </c>
      <c r="C40" s="15">
        <v>2</v>
      </c>
      <c r="D40" s="15">
        <v>1</v>
      </c>
      <c r="E40" s="15"/>
      <c r="F40" s="15"/>
      <c r="G40" s="15">
        <v>1</v>
      </c>
      <c r="H40" s="15"/>
      <c r="I40" s="15">
        <v>5</v>
      </c>
      <c r="AH40" s="2" t="s">
        <v>7</v>
      </c>
      <c r="AI40" s="17">
        <v>1</v>
      </c>
      <c r="AJ40" s="15">
        <v>1</v>
      </c>
      <c r="AK40" s="15">
        <v>2</v>
      </c>
    </row>
    <row r="41" spans="1:37" x14ac:dyDescent="0.25">
      <c r="A41" s="2" t="s">
        <v>61</v>
      </c>
      <c r="B41" s="17">
        <v>1</v>
      </c>
      <c r="C41" s="15"/>
      <c r="D41" s="15"/>
      <c r="E41" s="15"/>
      <c r="F41" s="15">
        <v>3</v>
      </c>
      <c r="G41" s="15">
        <v>1</v>
      </c>
      <c r="H41" s="15"/>
      <c r="I41" s="15">
        <v>5</v>
      </c>
      <c r="AH41" s="2" t="s">
        <v>34</v>
      </c>
      <c r="AI41" s="17">
        <v>1</v>
      </c>
      <c r="AJ41" s="15">
        <v>1</v>
      </c>
      <c r="AK41" s="15">
        <v>2</v>
      </c>
    </row>
    <row r="42" spans="1:37" x14ac:dyDescent="0.25">
      <c r="A42" s="2" t="s">
        <v>66</v>
      </c>
      <c r="B42" s="17">
        <v>1</v>
      </c>
      <c r="C42" s="15">
        <v>1</v>
      </c>
      <c r="D42" s="15">
        <v>1</v>
      </c>
      <c r="E42" s="15">
        <v>1</v>
      </c>
      <c r="F42" s="15">
        <v>1</v>
      </c>
      <c r="G42" s="15"/>
      <c r="H42" s="15"/>
      <c r="I42" s="15">
        <v>5</v>
      </c>
      <c r="AH42" s="2" t="s">
        <v>31</v>
      </c>
      <c r="AI42" s="17">
        <v>1</v>
      </c>
      <c r="AJ42" s="15">
        <v>1</v>
      </c>
      <c r="AK42" s="15">
        <v>2</v>
      </c>
    </row>
    <row r="43" spans="1:37" x14ac:dyDescent="0.25">
      <c r="A43" s="2" t="s">
        <v>18</v>
      </c>
      <c r="B43" s="17">
        <v>1</v>
      </c>
      <c r="C43" s="15">
        <v>1</v>
      </c>
      <c r="D43" s="15"/>
      <c r="E43" s="15">
        <v>2</v>
      </c>
      <c r="F43" s="15">
        <v>1</v>
      </c>
      <c r="G43" s="15">
        <v>1</v>
      </c>
      <c r="H43" s="15"/>
      <c r="I43" s="15">
        <v>6</v>
      </c>
      <c r="AH43" s="2" t="s">
        <v>19</v>
      </c>
      <c r="AI43" s="17">
        <v>1</v>
      </c>
      <c r="AJ43" s="15">
        <v>1</v>
      </c>
      <c r="AK43" s="15">
        <v>2</v>
      </c>
    </row>
    <row r="44" spans="1:37" x14ac:dyDescent="0.25">
      <c r="A44" s="2" t="s">
        <v>10</v>
      </c>
      <c r="B44" s="17">
        <v>1</v>
      </c>
      <c r="C44" s="15">
        <v>1</v>
      </c>
      <c r="D44" s="15">
        <v>1</v>
      </c>
      <c r="E44" s="15">
        <v>1</v>
      </c>
      <c r="F44" s="15">
        <v>1</v>
      </c>
      <c r="G44" s="15">
        <v>1</v>
      </c>
      <c r="H44" s="15"/>
      <c r="I44" s="15">
        <v>6</v>
      </c>
      <c r="AH44" s="2" t="s">
        <v>14</v>
      </c>
      <c r="AI44" s="17">
        <v>1</v>
      </c>
      <c r="AJ44" s="15">
        <v>1</v>
      </c>
      <c r="AK44" s="15">
        <v>2</v>
      </c>
    </row>
    <row r="45" spans="1:37" x14ac:dyDescent="0.25">
      <c r="A45" s="2" t="s">
        <v>91</v>
      </c>
      <c r="B45" s="17">
        <v>1</v>
      </c>
      <c r="C45" s="15">
        <v>1</v>
      </c>
      <c r="D45" s="15">
        <v>1</v>
      </c>
      <c r="E45" s="15">
        <v>1</v>
      </c>
      <c r="F45" s="15">
        <v>1</v>
      </c>
      <c r="G45" s="15">
        <v>1</v>
      </c>
      <c r="H45" s="15"/>
      <c r="I45" s="15">
        <v>6</v>
      </c>
      <c r="AH45" s="2" t="s">
        <v>67</v>
      </c>
      <c r="AI45" s="17">
        <v>1</v>
      </c>
      <c r="AJ45" s="15">
        <v>1</v>
      </c>
      <c r="AK45" s="15">
        <v>2</v>
      </c>
    </row>
    <row r="46" spans="1:37" x14ac:dyDescent="0.25">
      <c r="A46" s="2" t="s">
        <v>63</v>
      </c>
      <c r="B46" s="17">
        <v>1</v>
      </c>
      <c r="C46" s="15">
        <v>2</v>
      </c>
      <c r="D46" s="15">
        <v>1</v>
      </c>
      <c r="E46" s="15">
        <v>1</v>
      </c>
      <c r="F46" s="15">
        <v>1</v>
      </c>
      <c r="G46" s="15"/>
      <c r="H46" s="15"/>
      <c r="I46" s="15">
        <v>6</v>
      </c>
      <c r="AH46" s="2" t="s">
        <v>47</v>
      </c>
      <c r="AI46" s="17">
        <v>1</v>
      </c>
      <c r="AJ46" s="15">
        <v>1</v>
      </c>
      <c r="AK46" s="15">
        <v>2</v>
      </c>
    </row>
    <row r="47" spans="1:37" x14ac:dyDescent="0.25">
      <c r="A47" s="2" t="s">
        <v>131</v>
      </c>
      <c r="B47" s="17">
        <v>1</v>
      </c>
      <c r="C47" s="15"/>
      <c r="D47" s="15">
        <v>1</v>
      </c>
      <c r="E47" s="15">
        <v>1</v>
      </c>
      <c r="F47" s="15">
        <v>2</v>
      </c>
      <c r="G47" s="15">
        <v>1</v>
      </c>
      <c r="H47" s="15"/>
      <c r="I47" s="15">
        <v>6</v>
      </c>
      <c r="AH47" s="2" t="s">
        <v>18</v>
      </c>
      <c r="AI47" s="17">
        <v>1</v>
      </c>
      <c r="AJ47" s="15">
        <v>1</v>
      </c>
      <c r="AK47" s="15">
        <v>2</v>
      </c>
    </row>
    <row r="48" spans="1:37" x14ac:dyDescent="0.25">
      <c r="A48" s="2" t="s">
        <v>5</v>
      </c>
      <c r="B48" s="17"/>
      <c r="C48" s="15">
        <v>1</v>
      </c>
      <c r="D48" s="15">
        <v>2</v>
      </c>
      <c r="E48" s="15"/>
      <c r="F48" s="15">
        <v>2</v>
      </c>
      <c r="G48" s="15">
        <v>1</v>
      </c>
      <c r="H48" s="15">
        <v>1</v>
      </c>
      <c r="I48" s="15">
        <v>7</v>
      </c>
      <c r="AH48" s="2" t="s">
        <v>85</v>
      </c>
      <c r="AI48" s="17">
        <v>39</v>
      </c>
      <c r="AJ48" s="15">
        <v>12</v>
      </c>
      <c r="AK48" s="15">
        <v>51</v>
      </c>
    </row>
    <row r="49" spans="1:9" x14ac:dyDescent="0.25">
      <c r="A49" s="2" t="s">
        <v>19</v>
      </c>
      <c r="B49" s="17">
        <v>1</v>
      </c>
      <c r="C49" s="15">
        <v>1</v>
      </c>
      <c r="D49" s="15">
        <v>1</v>
      </c>
      <c r="E49" s="15">
        <v>1</v>
      </c>
      <c r="F49" s="15">
        <v>1</v>
      </c>
      <c r="G49" s="15">
        <v>1</v>
      </c>
      <c r="H49" s="15">
        <v>1</v>
      </c>
      <c r="I49" s="15">
        <v>7</v>
      </c>
    </row>
    <row r="50" spans="1:9" x14ac:dyDescent="0.25">
      <c r="A50" s="2" t="s">
        <v>31</v>
      </c>
      <c r="B50" s="17">
        <v>1</v>
      </c>
      <c r="C50" s="15">
        <v>1</v>
      </c>
      <c r="D50" s="15">
        <v>1</v>
      </c>
      <c r="E50" s="15">
        <v>2</v>
      </c>
      <c r="F50" s="15">
        <v>1</v>
      </c>
      <c r="G50" s="15">
        <v>1</v>
      </c>
      <c r="H50" s="15"/>
      <c r="I50" s="15">
        <v>7</v>
      </c>
    </row>
    <row r="51" spans="1:9" x14ac:dyDescent="0.25">
      <c r="A51" s="2" t="s">
        <v>133</v>
      </c>
      <c r="B51" s="17">
        <v>1</v>
      </c>
      <c r="C51" s="15"/>
      <c r="D51" s="15">
        <v>1</v>
      </c>
      <c r="E51" s="15">
        <v>3</v>
      </c>
      <c r="F51" s="15">
        <v>2</v>
      </c>
      <c r="G51" s="15">
        <v>1</v>
      </c>
      <c r="H51" s="15"/>
      <c r="I51" s="15">
        <v>8</v>
      </c>
    </row>
    <row r="52" spans="1:9" x14ac:dyDescent="0.25">
      <c r="A52" s="2" t="s">
        <v>37</v>
      </c>
      <c r="B52" s="17">
        <v>1</v>
      </c>
      <c r="C52" s="15">
        <v>2</v>
      </c>
      <c r="D52" s="15">
        <v>2</v>
      </c>
      <c r="E52" s="15">
        <v>1</v>
      </c>
      <c r="F52" s="15">
        <v>1</v>
      </c>
      <c r="G52" s="15"/>
      <c r="H52" s="15">
        <v>1</v>
      </c>
      <c r="I52" s="15">
        <v>8</v>
      </c>
    </row>
    <row r="53" spans="1:9" x14ac:dyDescent="0.25">
      <c r="A53" s="2" t="s">
        <v>67</v>
      </c>
      <c r="B53" s="17">
        <v>1</v>
      </c>
      <c r="C53" s="15">
        <v>1</v>
      </c>
      <c r="D53" s="15">
        <v>1</v>
      </c>
      <c r="E53" s="15">
        <v>1</v>
      </c>
      <c r="F53" s="15">
        <v>2</v>
      </c>
      <c r="G53" s="15">
        <v>1</v>
      </c>
      <c r="H53" s="15">
        <v>1</v>
      </c>
      <c r="I53" s="15">
        <v>8</v>
      </c>
    </row>
    <row r="54" spans="1:9" x14ac:dyDescent="0.25">
      <c r="A54" s="2" t="s">
        <v>141</v>
      </c>
      <c r="B54" s="17">
        <v>1</v>
      </c>
      <c r="C54" s="15">
        <v>1</v>
      </c>
      <c r="D54" s="15">
        <v>2</v>
      </c>
      <c r="E54" s="15">
        <v>2</v>
      </c>
      <c r="F54" s="15">
        <v>1</v>
      </c>
      <c r="G54" s="15">
        <v>1</v>
      </c>
      <c r="H54" s="15"/>
      <c r="I54" s="15">
        <v>8</v>
      </c>
    </row>
    <row r="55" spans="1:9" x14ac:dyDescent="0.25">
      <c r="A55" s="2" t="s">
        <v>9</v>
      </c>
      <c r="B55" s="17">
        <v>1</v>
      </c>
      <c r="C55" s="15">
        <v>1</v>
      </c>
      <c r="D55" s="15">
        <v>2</v>
      </c>
      <c r="E55" s="15">
        <v>1</v>
      </c>
      <c r="F55" s="15">
        <v>2</v>
      </c>
      <c r="G55" s="15"/>
      <c r="H55" s="15">
        <v>1</v>
      </c>
      <c r="I55" s="15">
        <v>8</v>
      </c>
    </row>
    <row r="56" spans="1:9" x14ac:dyDescent="0.25">
      <c r="A56" s="2" t="s">
        <v>34</v>
      </c>
      <c r="B56" s="17">
        <v>1</v>
      </c>
      <c r="C56" s="15">
        <v>2</v>
      </c>
      <c r="D56" s="15">
        <v>2</v>
      </c>
      <c r="E56" s="15">
        <v>2</v>
      </c>
      <c r="F56" s="15">
        <v>1</v>
      </c>
      <c r="G56" s="15">
        <v>1</v>
      </c>
      <c r="H56" s="15"/>
      <c r="I56" s="15">
        <v>9</v>
      </c>
    </row>
    <row r="57" spans="1:9" x14ac:dyDescent="0.25">
      <c r="A57" s="2" t="s">
        <v>134</v>
      </c>
      <c r="B57" s="17">
        <v>1</v>
      </c>
      <c r="C57" s="15">
        <v>3</v>
      </c>
      <c r="D57" s="15">
        <v>1</v>
      </c>
      <c r="E57" s="15">
        <v>1</v>
      </c>
      <c r="F57" s="15">
        <v>2</v>
      </c>
      <c r="G57" s="15">
        <v>1</v>
      </c>
      <c r="H57" s="15">
        <v>1</v>
      </c>
      <c r="I57" s="15">
        <v>10</v>
      </c>
    </row>
    <row r="58" spans="1:9" x14ac:dyDescent="0.25">
      <c r="A58" s="2" t="s">
        <v>20</v>
      </c>
      <c r="B58" s="17">
        <v>1</v>
      </c>
      <c r="C58" s="15">
        <v>2</v>
      </c>
      <c r="D58" s="15">
        <v>2</v>
      </c>
      <c r="E58" s="15">
        <v>1</v>
      </c>
      <c r="F58" s="15">
        <v>3</v>
      </c>
      <c r="G58" s="15">
        <v>1</v>
      </c>
      <c r="H58" s="15"/>
      <c r="I58" s="15">
        <v>10</v>
      </c>
    </row>
    <row r="59" spans="1:9" x14ac:dyDescent="0.25">
      <c r="A59" s="2" t="s">
        <v>14</v>
      </c>
      <c r="B59" s="17">
        <v>1</v>
      </c>
      <c r="C59" s="15">
        <v>1</v>
      </c>
      <c r="D59" s="15">
        <v>1</v>
      </c>
      <c r="E59" s="15">
        <v>3</v>
      </c>
      <c r="F59" s="15">
        <v>3</v>
      </c>
      <c r="G59" s="15">
        <v>1</v>
      </c>
      <c r="H59" s="15">
        <v>1</v>
      </c>
      <c r="I59" s="15">
        <v>11</v>
      </c>
    </row>
    <row r="60" spans="1:9" x14ac:dyDescent="0.25">
      <c r="A60" s="2" t="s">
        <v>6</v>
      </c>
      <c r="B60" s="17">
        <v>1</v>
      </c>
      <c r="C60" s="15">
        <v>1</v>
      </c>
      <c r="D60" s="15">
        <v>2</v>
      </c>
      <c r="E60" s="15">
        <v>3</v>
      </c>
      <c r="F60" s="15">
        <v>2</v>
      </c>
      <c r="G60" s="15"/>
      <c r="H60" s="15">
        <v>2</v>
      </c>
      <c r="I60" s="15">
        <v>11</v>
      </c>
    </row>
    <row r="61" spans="1:9" x14ac:dyDescent="0.25">
      <c r="A61" s="2" t="s">
        <v>60</v>
      </c>
      <c r="B61" s="17">
        <v>1</v>
      </c>
      <c r="C61" s="15">
        <v>2</v>
      </c>
      <c r="D61" s="15">
        <v>2</v>
      </c>
      <c r="E61" s="15">
        <v>2</v>
      </c>
      <c r="F61" s="15">
        <v>2</v>
      </c>
      <c r="G61" s="15">
        <v>1</v>
      </c>
      <c r="H61" s="15">
        <v>2</v>
      </c>
      <c r="I61" s="15">
        <v>12</v>
      </c>
    </row>
    <row r="62" spans="1:9" x14ac:dyDescent="0.25">
      <c r="A62" s="2" t="s">
        <v>17</v>
      </c>
      <c r="B62" s="17">
        <v>1</v>
      </c>
      <c r="C62" s="15">
        <v>2</v>
      </c>
      <c r="D62" s="15">
        <v>3</v>
      </c>
      <c r="E62" s="15">
        <v>3</v>
      </c>
      <c r="F62" s="15">
        <v>3</v>
      </c>
      <c r="G62" s="15">
        <v>2</v>
      </c>
      <c r="H62" s="15">
        <v>1</v>
      </c>
      <c r="I62" s="15">
        <v>15</v>
      </c>
    </row>
    <row r="63" spans="1:9" x14ac:dyDescent="0.25">
      <c r="A63" s="2" t="s">
        <v>144</v>
      </c>
      <c r="B63" s="17"/>
      <c r="C63" s="15">
        <v>83</v>
      </c>
      <c r="D63" s="15">
        <v>104</v>
      </c>
      <c r="E63" s="15">
        <v>97</v>
      </c>
      <c r="F63" s="15">
        <v>117</v>
      </c>
      <c r="G63" s="15">
        <v>47</v>
      </c>
      <c r="H63" s="15">
        <v>27</v>
      </c>
      <c r="I63" s="15">
        <v>475</v>
      </c>
    </row>
    <row r="64" spans="1:9" x14ac:dyDescent="0.25">
      <c r="A64" s="2" t="s">
        <v>85</v>
      </c>
      <c r="B64" s="17">
        <v>54</v>
      </c>
      <c r="C64" s="15">
        <v>124</v>
      </c>
      <c r="D64" s="15">
        <v>151</v>
      </c>
      <c r="E64" s="15">
        <v>142</v>
      </c>
      <c r="F64" s="15">
        <v>166</v>
      </c>
      <c r="G64" s="15">
        <v>68</v>
      </c>
      <c r="H64" s="15">
        <v>40</v>
      </c>
      <c r="I64" s="15">
        <v>745</v>
      </c>
    </row>
  </sheetData>
  <conditionalFormatting pivot="1" sqref="B8:B64 AH49:AH64 AI8:AI48">
    <cfRule type="containsBlanks" dxfId="111" priority="4">
      <formula>LEN(TRIM(B8))=0</formula>
    </cfRule>
  </conditionalFormatting>
  <pageMargins left="0.7" right="0.7" top="0.75" bottom="0.75" header="0.3" footer="0.3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E1FC0-F4C6-47D7-8B79-E29577209CA7}">
  <dimension ref="A3:Y15"/>
  <sheetViews>
    <sheetView workbookViewId="0">
      <selection activeCell="J5" sqref="J5"/>
    </sheetView>
  </sheetViews>
  <sheetFormatPr baseColWidth="10" defaultRowHeight="15" x14ac:dyDescent="0.25"/>
  <cols>
    <col min="1" max="1" width="36.28515625" bestFit="1" customWidth="1"/>
    <col min="2" max="2" width="13" bestFit="1" customWidth="1"/>
    <col min="3" max="3" width="5.7109375" bestFit="1" customWidth="1"/>
    <col min="4" max="4" width="9.5703125" bestFit="1" customWidth="1"/>
    <col min="5" max="5" width="10.140625" bestFit="1" customWidth="1"/>
    <col min="6" max="6" width="8.42578125" bestFit="1" customWidth="1"/>
    <col min="7" max="7" width="9.85546875" bestFit="1" customWidth="1"/>
    <col min="8" max="8" width="9.5703125" bestFit="1" customWidth="1"/>
    <col min="9" max="9" width="8.7109375" bestFit="1" customWidth="1"/>
    <col min="10" max="10" width="9" bestFit="1" customWidth="1"/>
    <col min="11" max="11" width="9.28515625" bestFit="1" customWidth="1"/>
    <col min="12" max="12" width="24" bestFit="1" customWidth="1"/>
    <col min="13" max="13" width="8.28515625" bestFit="1" customWidth="1"/>
    <col min="14" max="14" width="8.5703125" bestFit="1" customWidth="1"/>
    <col min="15" max="15" width="7.140625" bestFit="1" customWidth="1"/>
    <col min="16" max="16" width="8.7109375" bestFit="1" customWidth="1"/>
    <col min="17" max="17" width="9.85546875" bestFit="1" customWidth="1"/>
    <col min="18" max="18" width="8.5703125" bestFit="1" customWidth="1"/>
    <col min="19" max="19" width="12.28515625" bestFit="1" customWidth="1"/>
    <col min="20" max="20" width="23.140625" bestFit="1" customWidth="1"/>
    <col min="21" max="21" width="4.5703125" bestFit="1" customWidth="1"/>
    <col min="22" max="22" width="7.42578125" bestFit="1" customWidth="1"/>
    <col min="23" max="25" width="12.5703125" bestFit="1" customWidth="1"/>
  </cols>
  <sheetData>
    <row r="3" spans="1:25" x14ac:dyDescent="0.25">
      <c r="A3" s="1" t="s">
        <v>76</v>
      </c>
      <c r="B3" s="1" t="s">
        <v>76</v>
      </c>
    </row>
    <row r="4" spans="1:25" x14ac:dyDescent="0.25">
      <c r="A4" s="1" t="s">
        <v>1</v>
      </c>
      <c r="B4" t="s">
        <v>109</v>
      </c>
      <c r="C4" t="s">
        <v>87</v>
      </c>
      <c r="D4" t="s">
        <v>71</v>
      </c>
      <c r="E4" t="s">
        <v>73</v>
      </c>
      <c r="F4" t="s">
        <v>103</v>
      </c>
      <c r="G4" t="s">
        <v>102</v>
      </c>
      <c r="H4" t="s">
        <v>104</v>
      </c>
      <c r="I4" t="s">
        <v>101</v>
      </c>
      <c r="J4" t="s">
        <v>105</v>
      </c>
      <c r="K4" t="s">
        <v>100</v>
      </c>
      <c r="L4" t="s">
        <v>124</v>
      </c>
      <c r="M4" t="s">
        <v>106</v>
      </c>
      <c r="N4" t="s">
        <v>98</v>
      </c>
      <c r="O4" t="s">
        <v>107</v>
      </c>
      <c r="P4" t="s">
        <v>127</v>
      </c>
      <c r="Q4" t="s">
        <v>126</v>
      </c>
      <c r="R4" t="s">
        <v>97</v>
      </c>
      <c r="S4" t="s">
        <v>159</v>
      </c>
      <c r="T4" t="s">
        <v>125</v>
      </c>
      <c r="U4" t="s">
        <v>111</v>
      </c>
      <c r="V4" t="s">
        <v>160</v>
      </c>
      <c r="W4" t="s">
        <v>0</v>
      </c>
    </row>
    <row r="5" spans="1:25" x14ac:dyDescent="0.25">
      <c r="A5" s="2" t="s">
        <v>22</v>
      </c>
      <c r="B5" s="15"/>
      <c r="C5" s="15"/>
      <c r="D5" s="15"/>
      <c r="E5" s="15"/>
      <c r="F5" s="15">
        <v>2</v>
      </c>
      <c r="G5" s="15">
        <v>3</v>
      </c>
      <c r="H5" s="15">
        <v>1</v>
      </c>
      <c r="I5" s="15">
        <v>2</v>
      </c>
      <c r="J5" s="15">
        <v>3</v>
      </c>
      <c r="K5" s="15">
        <v>2</v>
      </c>
      <c r="L5" s="15">
        <v>1</v>
      </c>
      <c r="M5" s="15">
        <v>1</v>
      </c>
      <c r="N5" s="15">
        <v>3</v>
      </c>
      <c r="O5" s="15">
        <v>2</v>
      </c>
      <c r="P5" s="15">
        <v>1</v>
      </c>
      <c r="Q5" s="15">
        <v>1</v>
      </c>
      <c r="R5" s="15"/>
      <c r="S5" s="15"/>
      <c r="T5" s="15">
        <v>1</v>
      </c>
      <c r="U5" s="15"/>
      <c r="V5" s="15"/>
      <c r="W5" s="15">
        <v>23</v>
      </c>
      <c r="Y5" t="s">
        <v>114</v>
      </c>
    </row>
    <row r="6" spans="1:25" x14ac:dyDescent="0.25">
      <c r="A6" s="2" t="s">
        <v>52</v>
      </c>
      <c r="B6" s="15"/>
      <c r="C6" s="15">
        <v>1</v>
      </c>
      <c r="D6" s="15">
        <v>1</v>
      </c>
      <c r="E6" s="15"/>
      <c r="F6" s="15">
        <v>3</v>
      </c>
      <c r="G6" s="15">
        <v>3</v>
      </c>
      <c r="H6" s="15">
        <v>1</v>
      </c>
      <c r="I6" s="15">
        <v>1</v>
      </c>
      <c r="J6" s="15">
        <v>4</v>
      </c>
      <c r="K6" s="15">
        <v>3</v>
      </c>
      <c r="L6" s="15"/>
      <c r="M6" s="15">
        <v>3</v>
      </c>
      <c r="N6" s="15">
        <v>4</v>
      </c>
      <c r="O6" s="15"/>
      <c r="P6" s="15">
        <v>1</v>
      </c>
      <c r="Q6" s="15"/>
      <c r="R6" s="15">
        <v>2</v>
      </c>
      <c r="S6" s="15"/>
      <c r="T6" s="15"/>
      <c r="U6" s="15"/>
      <c r="V6" s="15"/>
      <c r="W6" s="15">
        <v>27</v>
      </c>
    </row>
    <row r="7" spans="1:25" x14ac:dyDescent="0.25">
      <c r="A7" s="2" t="s">
        <v>12</v>
      </c>
      <c r="B7" s="15"/>
      <c r="C7" s="15">
        <v>1</v>
      </c>
      <c r="D7" s="15">
        <v>1</v>
      </c>
      <c r="E7" s="15"/>
      <c r="F7" s="15">
        <v>1</v>
      </c>
      <c r="G7" s="15">
        <v>1</v>
      </c>
      <c r="H7" s="15"/>
      <c r="I7" s="15"/>
      <c r="J7" s="15">
        <v>2</v>
      </c>
      <c r="K7" s="15">
        <v>1</v>
      </c>
      <c r="L7" s="15"/>
      <c r="M7" s="15">
        <v>1</v>
      </c>
      <c r="N7" s="15"/>
      <c r="O7" s="15">
        <v>1</v>
      </c>
      <c r="P7" s="15"/>
      <c r="Q7" s="15"/>
      <c r="R7" s="15"/>
      <c r="S7" s="15"/>
      <c r="T7" s="15">
        <v>1</v>
      </c>
      <c r="U7" s="15"/>
      <c r="V7" s="15">
        <v>1</v>
      </c>
      <c r="W7" s="15">
        <v>11</v>
      </c>
      <c r="Y7" t="s">
        <v>114</v>
      </c>
    </row>
    <row r="8" spans="1:25" x14ac:dyDescent="0.25">
      <c r="A8" s="2" t="s">
        <v>60</v>
      </c>
      <c r="B8" s="15">
        <v>1</v>
      </c>
      <c r="C8" s="15"/>
      <c r="D8" s="15"/>
      <c r="E8" s="15">
        <v>1</v>
      </c>
      <c r="F8" s="15">
        <v>1</v>
      </c>
      <c r="G8" s="15">
        <v>2</v>
      </c>
      <c r="H8" s="15">
        <v>2</v>
      </c>
      <c r="I8" s="15">
        <v>2</v>
      </c>
      <c r="J8" s="15"/>
      <c r="K8" s="15">
        <v>2</v>
      </c>
      <c r="L8" s="15"/>
      <c r="M8" s="15"/>
      <c r="N8" s="15">
        <v>2</v>
      </c>
      <c r="O8" s="15">
        <v>1</v>
      </c>
      <c r="P8" s="15">
        <v>1</v>
      </c>
      <c r="Q8" s="15"/>
      <c r="R8" s="15">
        <v>1</v>
      </c>
      <c r="S8" s="15">
        <v>2</v>
      </c>
      <c r="T8" s="15">
        <v>2</v>
      </c>
      <c r="U8" s="15"/>
      <c r="V8" s="15">
        <v>1</v>
      </c>
      <c r="W8" s="15">
        <v>21</v>
      </c>
    </row>
    <row r="9" spans="1:25" x14ac:dyDescent="0.25">
      <c r="A9" s="2" t="s">
        <v>65</v>
      </c>
      <c r="B9" s="15">
        <v>1</v>
      </c>
      <c r="C9" s="15"/>
      <c r="D9" s="15"/>
      <c r="E9" s="15"/>
      <c r="F9" s="15">
        <v>3</v>
      </c>
      <c r="G9" s="15"/>
      <c r="H9" s="15">
        <v>1</v>
      </c>
      <c r="I9" s="15"/>
      <c r="J9" s="15">
        <v>2</v>
      </c>
      <c r="K9" s="15"/>
      <c r="L9" s="15">
        <v>1</v>
      </c>
      <c r="M9" s="15">
        <v>2</v>
      </c>
      <c r="N9" s="15"/>
      <c r="O9" s="15">
        <v>1</v>
      </c>
      <c r="P9" s="15"/>
      <c r="Q9" s="15"/>
      <c r="R9" s="15"/>
      <c r="S9" s="15"/>
      <c r="T9" s="15"/>
      <c r="U9" s="15"/>
      <c r="V9" s="15"/>
      <c r="W9" s="15">
        <v>11</v>
      </c>
    </row>
    <row r="10" spans="1:25" x14ac:dyDescent="0.25">
      <c r="A10" s="2" t="s">
        <v>68</v>
      </c>
      <c r="B10" s="15"/>
      <c r="C10" s="15"/>
      <c r="D10" s="15"/>
      <c r="E10" s="15"/>
      <c r="F10" s="15">
        <v>2</v>
      </c>
      <c r="G10" s="15">
        <v>3</v>
      </c>
      <c r="H10" s="15">
        <v>2</v>
      </c>
      <c r="I10" s="15">
        <v>2</v>
      </c>
      <c r="J10" s="15">
        <v>2</v>
      </c>
      <c r="K10" s="15">
        <v>2</v>
      </c>
      <c r="L10" s="15">
        <v>1</v>
      </c>
      <c r="M10" s="15">
        <v>2</v>
      </c>
      <c r="N10" s="15">
        <v>3</v>
      </c>
      <c r="O10" s="15"/>
      <c r="P10" s="15">
        <v>1</v>
      </c>
      <c r="Q10" s="15"/>
      <c r="R10" s="15"/>
      <c r="S10" s="15"/>
      <c r="T10" s="15"/>
      <c r="U10" s="15">
        <v>1</v>
      </c>
      <c r="V10" s="15"/>
      <c r="W10" s="15">
        <v>21</v>
      </c>
    </row>
    <row r="11" spans="1:25" x14ac:dyDescent="0.25">
      <c r="A11" s="2" t="s">
        <v>69</v>
      </c>
      <c r="B11" s="15"/>
      <c r="C11" s="15"/>
      <c r="D11" s="15"/>
      <c r="E11" s="15"/>
      <c r="F11" s="15">
        <v>2</v>
      </c>
      <c r="G11" s="15"/>
      <c r="H11" s="15">
        <v>1</v>
      </c>
      <c r="I11" s="15"/>
      <c r="J11" s="15">
        <v>1</v>
      </c>
      <c r="K11" s="15"/>
      <c r="L11" s="15">
        <v>1</v>
      </c>
      <c r="M11" s="15">
        <v>2</v>
      </c>
      <c r="N11" s="15"/>
      <c r="O11" s="15">
        <v>1</v>
      </c>
      <c r="P11" s="15"/>
      <c r="Q11" s="15"/>
      <c r="R11" s="15"/>
      <c r="S11" s="15"/>
      <c r="T11" s="15"/>
      <c r="U11" s="15"/>
      <c r="V11" s="15">
        <v>2</v>
      </c>
      <c r="W11" s="15">
        <v>10</v>
      </c>
      <c r="Y11" t="s">
        <v>116</v>
      </c>
    </row>
    <row r="12" spans="1:25" x14ac:dyDescent="0.25">
      <c r="A12" s="2" t="s">
        <v>0</v>
      </c>
      <c r="B12" s="15">
        <v>2</v>
      </c>
      <c r="C12" s="15">
        <v>2</v>
      </c>
      <c r="D12" s="15">
        <v>2</v>
      </c>
      <c r="E12" s="15">
        <v>1</v>
      </c>
      <c r="F12" s="15">
        <v>14</v>
      </c>
      <c r="G12" s="15">
        <v>12</v>
      </c>
      <c r="H12" s="15">
        <v>8</v>
      </c>
      <c r="I12" s="15">
        <v>7</v>
      </c>
      <c r="J12" s="15">
        <v>14</v>
      </c>
      <c r="K12" s="15">
        <v>10</v>
      </c>
      <c r="L12" s="15">
        <v>4</v>
      </c>
      <c r="M12" s="15">
        <v>11</v>
      </c>
      <c r="N12" s="15">
        <v>12</v>
      </c>
      <c r="O12" s="15">
        <v>6</v>
      </c>
      <c r="P12" s="15">
        <v>4</v>
      </c>
      <c r="Q12" s="15">
        <v>1</v>
      </c>
      <c r="R12" s="15">
        <v>3</v>
      </c>
      <c r="S12" s="15">
        <v>2</v>
      </c>
      <c r="T12" s="15">
        <v>4</v>
      </c>
      <c r="U12" s="15">
        <v>1</v>
      </c>
      <c r="V12" s="15">
        <v>4</v>
      </c>
      <c r="W12" s="15">
        <v>124</v>
      </c>
    </row>
    <row r="15" spans="1:25" x14ac:dyDescent="0.25">
      <c r="Y15" t="s">
        <v>115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2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4.xml"/></Relationships>
</file>

<file path=customXml/_rels/item2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5.xml"/></Relationships>
</file>

<file path=customXml/_rels/item2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6.xml"/></Relationships>
</file>

<file path=customXml/_rels/item2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7.xml"/></Relationships>
</file>

<file path=customXml/_rels/item2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8.xml"/></Relationships>
</file>

<file path=customXml/_rels/item2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9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3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0.xml"/></Relationships>
</file>

<file path=customXml/_rels/item3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1.xml"/></Relationships>
</file>

<file path=customXml/_rels/item3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2.xml"/></Relationships>
</file>

<file path=customXml/_rels/item3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3.xml"/></Relationships>
</file>

<file path=customXml/_rels/item3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4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 c a m b i o _ e q u i p o s     2 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 c a m b i o _ e q u i p o s     2 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 C o l u m n s \ C o d E q u i p o < / K e y > < / D i a g r a m O b j e c t K e y > < D i a g r a m O b j e c t K e y > < K e y > C o l u m n s \ N o m b r e < / K e y > < / D i a g r a m O b j e c t K e y > < D i a g r a m O b j e c t K e y > < K e y > C o l u m n s \ c l u b < / K e y > < / D i a g r a m O b j e c t K e y > < D i a g r a m O b j e c t K e y > < K e y > C o l u m n s \ p r o v i n c i a < / K e y > < / D i a g r a m O b j e c t K e y > < D i a g r a m O b j e c t K e y > < K e y > C o l u m n s \ A l i a s C a t e g o r i a < / K e y > < / D i a g r a m O b j e c t K e y > < D i a g r a m O b j e c t K e y > < K e y > C o l u m n s \ A l i a s C a t e g o r i a   -   C o p i a < / K e y > < / D i a g r a m O b j e c t K e y > < D i a g r a m O b j e c t K e y > < K e y > C o l u m n s \ N o m b r e F a s e < / K e y > < / D i a g r a m O b j e c t K e y > < D i a g r a m O b j e c t K e y > < K e y > C o l u m n s \ t e m p o r a d a < / K e y > < / D i a g r a m O b j e c t K e y > < D i a g r a m O b j e c t K e y > < K e y > C o l u m n s \ C o d C l u b 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 C o l u m n s \ C o d E q u i p o 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 C o l u m n s \ N o m b r e 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 C o l u m n s \ c l u b 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 C o l u m n s \ p r o v i n c i a 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 C o l u m n s \ A l i a s C a t e g o r i a 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 C o l u m n s \ A l i a s C a t e g o r i a   -   C o p i a 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 C o l u m n s \ N o m b r e F a s e 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 C o l u m n s \ t e m p o r a d a 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 C o l u m n s \ C o d C l u b 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 c a m b i o _ e q u i p o s 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 c a m b i o _ e q u i p o s 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 M e a s u r e s \ R e c u e n t o   d e   C o d C l u b < / K e y > < / D i a g r a m O b j e c t K e y > < D i a g r a m O b j e c t K e y > < K e y > M e a s u r e s \ R e c u e n t o   d e   C o d C l u b \ T a g I n f o \ F � r m u l a < / K e y > < / D i a g r a m O b j e c t K e y > < D i a g r a m O b j e c t K e y > < K e y > M e a s u r e s \ R e c u e n t o   d e   C o d C l u b \ T a g I n f o \ V a l o r < / K e y > < / D i a g r a m O b j e c t K e y > < D i a g r a m O b j e c t K e y > < K e y > C o l u m n s \ C o d E q u i p o < / K e y > < / D i a g r a m O b j e c t K e y > < D i a g r a m O b j e c t K e y > < K e y > C o l u m n s \ N o m b r e < / K e y > < / D i a g r a m O b j e c t K e y > < D i a g r a m O b j e c t K e y > < K e y > C o l u m n s \ c l u b < / K e y > < / D i a g r a m O b j e c t K e y > < D i a g r a m O b j e c t K e y > < K e y > C o l u m n s \ p r o v i n c i a < / K e y > < / D i a g r a m O b j e c t K e y > < D i a g r a m O b j e c t K e y > < K e y > C o l u m n s \ M a i l < / K e y > < / D i a g r a m O b j e c t K e y > < D i a g r a m O b j e c t K e y > < K e y > C o l u m n s \ A l i a s C a t e g o r i a < / K e y > < / D i a g r a m O b j e c t K e y > < D i a g r a m O b j e c t K e y > < K e y > C o l u m n s \ A l i a s C a t e g o r i a   -   C o p i a < / K e y > < / D i a g r a m O b j e c t K e y > < D i a g r a m O b j e c t K e y > < K e y > C o l u m n s \ N o m b r e F a s e < / K e y > < / D i a g r a m O b j e c t K e y > < D i a g r a m O b j e c t K e y > < K e y > C o l u m n s \ t e m p o r a d a < / K e y > < / D i a g r a m O b j e c t K e y > < D i a g r a m O b j e c t K e y > < K e y > C o l u m n s \ C o d C l u b < / K e y > < / D i a g r a m O b j e c t K e y > < D i a g r a m O b j e c t K e y > < K e y > L i n k s \ & l t ; C o l u m n s \ R e c u e n t o   d e   C o d C l u b & g t ; - & l t ; M e a s u r e s \ C o d C l u b & g t ; < / K e y > < / D i a g r a m O b j e c t K e y > < D i a g r a m O b j e c t K e y > < K e y > L i n k s \ & l t ; C o l u m n s \ R e c u e n t o   d e   C o d C l u b & g t ; - & l t ; M e a s u r e s \ C o d C l u b & g t ; \ C O L U M N < / K e y > < / D i a g r a m O b j e c t K e y > < D i a g r a m O b j e c t K e y > < K e y > L i n k s \ & l t ; C o l u m n s \ R e c u e n t o   d e   C o d C l u b & g t ; - & l t ; M e a s u r e s \ C o d C l u b & g t ; \ M E A S U R E 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 M e a s u r e s \ R e c u e n t o   d e   C o d C l u b < / K e y > < / a : K e y > < a : V a l u e   i : t y p e = " M e a s u r e G r i d N o d e V i e w S t a t e " > < C o l u m n > 8 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 M e a s u r e s \ R e c u e n t o   d e   C o d C l u b \ T a g I n f o \ F � r m u l a 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 M e a s u r e s \ R e c u e n t o   d e   C o d C l u b \ T a g I n f o \ V a l o r 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 C o l u m n s \ C o d E q u i p o 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 C o l u m n s \ N o m b r e 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 C o l u m n s \ c l u b 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 C o l u m n s \ p r o v i n c i a 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 C o l u m n s \ M a i l 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 C o l u m n s \ A l i a s C a t e g o r i a 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 C o l u m n s \ A l i a s C a t e g o r i a   -   C o p i a 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 C o l u m n s \ N o m b r e F a s e 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 C o l u m n s \ t e m p o r a d a 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 C o l u m n s \ C o d C l u b 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 L i n k s \ & l t ; C o l u m n s \ R e c u e n t o   d e   C o d C l u b & g t ; - & l t ; M e a s u r e s \ C o d C l u b & g t ; 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 L i n k s \ & l t ; C o l u m n s \ R e c u e n t o   d e   C o d C l u b & g t ; - & l t ; M e a s u r e s \ C o d C l u b & g t ; \ C O L U M N 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 L i n k s \ & l t ; C o l u m n s \ R e c u e n t o   d e   C o d C l u b & g t ; - & l t ; M e a s u r e s \ C o d C l u b & g t ; \ M E A S U R E 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 T a g s \ T a b l e s \ & l t ; T a b l e s \ c a m b i o _ e q u i p o s & g t ; < / K e y > < / D i a g r a m O b j e c t K e y > < D i a g r a m O b j e c t K e y > < K e y > D y n a m i c   T a g s \ T a b l e s \ & l t ; T a b l e s \ c a m b i o _ e q u i p o s   S R   M   A U T & g t ; < / K e y > < / D i a g r a m O b j e c t K e y > < D i a g r a m O b j e c t K e y > < K e y > D y n a m i c   T a g s \ T a b l e s \ & l t ; T a b l e s \ c a m b i o _ e q u i p o s   S R   M   P R E F & g t ; < / K e y > < / D i a g r a m O b j e c t K e y > < D i a g r a m O b j e c t K e y > < K e y > D y n a m i c   T a g s \ T a b l e s \ & l t ; T a b l e s \ c a m b i o _ e q u i p o s   1 D M & g t ; < / K e y > < / D i a g r a m O b j e c t K e y > < D i a g r a m O b j e c t K e y > < K e y > D y n a m i c   T a g s \ T a b l e s \ & l t ; T a b l e s \ c a m b i o _ e q u i p o s   F E B   F E M   Y   1 D F & g t ; < / K e y > < / D i a g r a m O b j e c t K e y > < D i a g r a m O b j e c t K e y > < K e y > T a b l e s \ c a m b i o _ e q u i p o s < / K e y > < / D i a g r a m O b j e c t K e y > < D i a g r a m O b j e c t K e y > < K e y > T a b l e s \ c a m b i o _ e q u i p o s \ C o l u m n s \ C o d E q u i p o < / K e y > < / D i a g r a m O b j e c t K e y > < D i a g r a m O b j e c t K e y > < K e y > T a b l e s \ c a m b i o _ e q u i p o s \ C o l u m n s \ N o m b r e < / K e y > < / D i a g r a m O b j e c t K e y > < D i a g r a m O b j e c t K e y > < K e y > T a b l e s \ c a m b i o _ e q u i p o s \ C o l u m n s \ c l u b < / K e y > < / D i a g r a m O b j e c t K e y > < D i a g r a m O b j e c t K e y > < K e y > T a b l e s \ c a m b i o _ e q u i p o s \ C o l u m n s \ p r o v i n c i a < / K e y > < / D i a g r a m O b j e c t K e y > < D i a g r a m O b j e c t K e y > < K e y > T a b l e s \ c a m b i o _ e q u i p o s \ C o l u m n s \ M a i l < / K e y > < / D i a g r a m O b j e c t K e y > < D i a g r a m O b j e c t K e y > < K e y > T a b l e s \ c a m b i o _ e q u i p o s \ C o l u m n s \ A l i a s C a t e g o r i a < / K e y > < / D i a g r a m O b j e c t K e y > < D i a g r a m O b j e c t K e y > < K e y > T a b l e s \ c a m b i o _ e q u i p o s \ C o l u m n s \ A l i a s C a t e g o r i a   -   C o p i a < / K e y > < / D i a g r a m O b j e c t K e y > < D i a g r a m O b j e c t K e y > < K e y > T a b l e s \ c a m b i o _ e q u i p o s \ C o l u m n s \ N o m b r e F a s e < / K e y > < / D i a g r a m O b j e c t K e y > < D i a g r a m O b j e c t K e y > < K e y > T a b l e s \ c a m b i o _ e q u i p o s \ C o l u m n s \ t e m p o r a d a < / K e y > < / D i a g r a m O b j e c t K e y > < D i a g r a m O b j e c t K e y > < K e y > T a b l e s \ c a m b i o _ e q u i p o s \ C o l u m n s \ C o d C l u b < / K e y > < / D i a g r a m O b j e c t K e y > < D i a g r a m O b j e c t K e y > < K e y > T a b l e s \ c a m b i o _ e q u i p o s \ M e a s u r e s \ R e c u e n t o   d e   C o d C l u b < / K e y > < / D i a g r a m O b j e c t K e y > < D i a g r a m O b j e c t K e y > < K e y > T a b l e s \ c a m b i o _ e q u i p o s \ R e c u e n t o   d e   C o d C l u b \ A d d i t i o n a l   I n f o \ M e d i d a   i m p l � c i t a < / K e y > < / D i a g r a m O b j e c t K e y > < D i a g r a m O b j e c t K e y > < K e y > T a b l e s \ c a m b i o _ e q u i p o s   S R   M   A U T < / K e y > < / D i a g r a m O b j e c t K e y > < D i a g r a m O b j e c t K e y > < K e y > T a b l e s \ c a m b i o _ e q u i p o s   S R   M   A U T \ C o l u m n s \ C o d E q u i p o < / K e y > < / D i a g r a m O b j e c t K e y > < D i a g r a m O b j e c t K e y > < K e y > T a b l e s \ c a m b i o _ e q u i p o s   S R   M   A U T \ C o l u m n s \ N o m b r e < / K e y > < / D i a g r a m O b j e c t K e y > < D i a g r a m O b j e c t K e y > < K e y > T a b l e s \ c a m b i o _ e q u i p o s   S R   M   A U T \ C o l u m n s \ c l u b < / K e y > < / D i a g r a m O b j e c t K e y > < D i a g r a m O b j e c t K e y > < K e y > T a b l e s \ c a m b i o _ e q u i p o s   S R   M   A U T \ C o l u m n s \ p r o v i n c i a < / K e y > < / D i a g r a m O b j e c t K e y > < D i a g r a m O b j e c t K e y > < K e y > T a b l e s \ c a m b i o _ e q u i p o s   S R   M   A U T \ C o l u m n s \ M a i l < / K e y > < / D i a g r a m O b j e c t K e y > < D i a g r a m O b j e c t K e y > < K e y > T a b l e s \ c a m b i o _ e q u i p o s   S R   M   A U T \ C o l u m n s \ A l i a s C a t e g o r i a < / K e y > < / D i a g r a m O b j e c t K e y > < D i a g r a m O b j e c t K e y > < K e y > T a b l e s \ c a m b i o _ e q u i p o s   S R   M   A U T \ C o l u m n s \ A l i a s C a t e g o r i a   -   C o p i a < / K e y > < / D i a g r a m O b j e c t K e y > < D i a g r a m O b j e c t K e y > < K e y > T a b l e s \ c a m b i o _ e q u i p o s   S R   M   A U T \ C o l u m n s \ N o m b r e F a s e < / K e y > < / D i a g r a m O b j e c t K e y > < D i a g r a m O b j e c t K e y > < K e y > T a b l e s \ c a m b i o _ e q u i p o s   S R   M   A U T \ C o l u m n s \ t e m p o r a d a < / K e y > < / D i a g r a m O b j e c t K e y > < D i a g r a m O b j e c t K e y > < K e y > T a b l e s \ c a m b i o _ e q u i p o s   S R   M   A U T \ C o l u m n s \ C o d C l u b < / K e y > < / D i a g r a m O b j e c t K e y > < D i a g r a m O b j e c t K e y > < K e y > T a b l e s \ c a m b i o _ e q u i p o s   S R   M   P R E F < / K e y > < / D i a g r a m O b j e c t K e y > < D i a g r a m O b j e c t K e y > < K e y > T a b l e s \ c a m b i o _ e q u i p o s   S R   M   P R E F \ C o l u m n s \ C o d E q u i p o < / K e y > < / D i a g r a m O b j e c t K e y > < D i a g r a m O b j e c t K e y > < K e y > T a b l e s \ c a m b i o _ e q u i p o s   S R   M   P R E F \ C o l u m n s \ N o m b r e < / K e y > < / D i a g r a m O b j e c t K e y > < D i a g r a m O b j e c t K e y > < K e y > T a b l e s \ c a m b i o _ e q u i p o s   S R   M   P R E F \ C o l u m n s \ c l u b < / K e y > < / D i a g r a m O b j e c t K e y > < D i a g r a m O b j e c t K e y > < K e y > T a b l e s \ c a m b i o _ e q u i p o s   S R   M   P R E F \ C o l u m n s \ p r o v i n c i a < / K e y > < / D i a g r a m O b j e c t K e y > < D i a g r a m O b j e c t K e y > < K e y > T a b l e s \ c a m b i o _ e q u i p o s   S R   M   P R E F \ C o l u m n s \ M a i l < / K e y > < / D i a g r a m O b j e c t K e y > < D i a g r a m O b j e c t K e y > < K e y > T a b l e s \ c a m b i o _ e q u i p o s   S R   M   P R E F \ C o l u m n s \ A l i a s C a t e g o r i a < / K e y > < / D i a g r a m O b j e c t K e y > < D i a g r a m O b j e c t K e y > < K e y > T a b l e s \ c a m b i o _ e q u i p o s   S R   M   P R E F \ C o l u m n s \ A l i a s C a t e g o r i a   -   C o p i a < / K e y > < / D i a g r a m O b j e c t K e y > < D i a g r a m O b j e c t K e y > < K e y > T a b l e s \ c a m b i o _ e q u i p o s   S R   M   P R E F \ C o l u m n s \ N o m b r e F a s e < / K e y > < / D i a g r a m O b j e c t K e y > < D i a g r a m O b j e c t K e y > < K e y > T a b l e s \ c a m b i o _ e q u i p o s   S R   M   P R E F \ C o l u m n s \ t e m p o r a d a < / K e y > < / D i a g r a m O b j e c t K e y > < D i a g r a m O b j e c t K e y > < K e y > T a b l e s \ c a m b i o _ e q u i p o s   S R   M   P R E F \ C o l u m n s \ C o d C l u b < / K e y > < / D i a g r a m O b j e c t K e y > < D i a g r a m O b j e c t K e y > < K e y > T a b l e s \ c a m b i o _ e q u i p o s   1 D M < / K e y > < / D i a g r a m O b j e c t K e y > < D i a g r a m O b j e c t K e y > < K e y > T a b l e s \ c a m b i o _ e q u i p o s   1 D M \ C o l u m n s \ C o d E q u i p o < / K e y > < / D i a g r a m O b j e c t K e y > < D i a g r a m O b j e c t K e y > < K e y > T a b l e s \ c a m b i o _ e q u i p o s   1 D M \ C o l u m n s \ N o m b r e < / K e y > < / D i a g r a m O b j e c t K e y > < D i a g r a m O b j e c t K e y > < K e y > T a b l e s \ c a m b i o _ e q u i p o s   1 D M \ C o l u m n s \ c l u b < / K e y > < / D i a g r a m O b j e c t K e y > < D i a g r a m O b j e c t K e y > < K e y > T a b l e s \ c a m b i o _ e q u i p o s   1 D M \ C o l u m n s \ p r o v i n c i a < / K e y > < / D i a g r a m O b j e c t K e y > < D i a g r a m O b j e c t K e y > < K e y > T a b l e s \ c a m b i o _ e q u i p o s   1 D M \ C o l u m n s \ M a i l < / K e y > < / D i a g r a m O b j e c t K e y > < D i a g r a m O b j e c t K e y > < K e y > T a b l e s \ c a m b i o _ e q u i p o s   1 D M \ C o l u m n s \ A l i a s C a t e g o r i a < / K e y > < / D i a g r a m O b j e c t K e y > < D i a g r a m O b j e c t K e y > < K e y > T a b l e s \ c a m b i o _ e q u i p o s   1 D M \ C o l u m n s \ A l i a s C a t e g o r i a   -   C o p i a < / K e y > < / D i a g r a m O b j e c t K e y > < D i a g r a m O b j e c t K e y > < K e y > T a b l e s \ c a m b i o _ e q u i p o s   1 D M \ C o l u m n s \ N o m b r e F a s e < / K e y > < / D i a g r a m O b j e c t K e y > < D i a g r a m O b j e c t K e y > < K e y > T a b l e s \ c a m b i o _ e q u i p o s   1 D M \ C o l u m n s \ t e m p o r a d a < / K e y > < / D i a g r a m O b j e c t K e y > < D i a g r a m O b j e c t K e y > < K e y > T a b l e s \ c a m b i o _ e q u i p o s   1 D M \ C o l u m n s \ C o d C l u b < / K e y > < / D i a g r a m O b j e c t K e y > < D i a g r a m O b j e c t K e y > < K e y > T a b l e s \ c a m b i o _ e q u i p o s   F E B   F E M   Y   1 D F < / K e y > < / D i a g r a m O b j e c t K e y > < D i a g r a m O b j e c t K e y > < K e y > T a b l e s \ c a m b i o _ e q u i p o s   F E B   F E M   Y   1 D F \ C o l u m n s \ C o d E q u i p o < / K e y > < / D i a g r a m O b j e c t K e y > < D i a g r a m O b j e c t K e y > < K e y > T a b l e s \ c a m b i o _ e q u i p o s   F E B   F E M   Y   1 D F \ C o l u m n s \ N o m b r e < / K e y > < / D i a g r a m O b j e c t K e y > < D i a g r a m O b j e c t K e y > < K e y > T a b l e s \ c a m b i o _ e q u i p o s   F E B   F E M   Y   1 D F \ C o l u m n s \ c l u b < / K e y > < / D i a g r a m O b j e c t K e y > < D i a g r a m O b j e c t K e y > < K e y > T a b l e s \ c a m b i o _ e q u i p o s   F E B   F E M   Y   1 D F \ C o l u m n s \ p r o v i n c i a < / K e y > < / D i a g r a m O b j e c t K e y > < D i a g r a m O b j e c t K e y > < K e y > T a b l e s \ c a m b i o _ e q u i p o s   F E B   F E M   Y   1 D F \ C o l u m n s \ M a i l < / K e y > < / D i a g r a m O b j e c t K e y > < D i a g r a m O b j e c t K e y > < K e y > T a b l e s \ c a m b i o _ e q u i p o s   F E B   F E M   Y   1 D F \ C o l u m n s \ A l i a s C a t e g o r i a < / K e y > < / D i a g r a m O b j e c t K e y > < D i a g r a m O b j e c t K e y > < K e y > T a b l e s \ c a m b i o _ e q u i p o s   F E B   F E M   Y   1 D F \ C o l u m n s \ A l i a s C a t e g o r i a   -   C o p i a < / K e y > < / D i a g r a m O b j e c t K e y > < D i a g r a m O b j e c t K e y > < K e y > T a b l e s \ c a m b i o _ e q u i p o s   F E B   F E M   Y   1 D F \ C o l u m n s \ N o m b r e F a s e < / K e y > < / D i a g r a m O b j e c t K e y > < D i a g r a m O b j e c t K e y > < K e y > T a b l e s \ c a m b i o _ e q u i p o s   F E B   F E M   Y   1 D F \ C o l u m n s \ t e m p o r a d a < / K e y > < / D i a g r a m O b j e c t K e y > < D i a g r a m O b j e c t K e y > < K e y > T a b l e s \ c a m b i o _ e q u i p o s   F E B   F E M   Y   1 D F \ C o l u m n s \ C o d C l u b < / K e y > < / D i a g r a m O b j e c t K e y > < D i a g r a m O b j e c t K e y > < K e y > R e l a t i o n s h i p s \ & l t ; T a b l e s \ c a m b i o _ e q u i p o s \ C o l u m n s \ C o d C l u b & g t ; - & l t ; T a b l e s \ c a m b i o _ e q u i p o s   S R   M   A U T \ C o l u m n s \ C o d C l u b & g t ; < / K e y > < / D i a g r a m O b j e c t K e y > < D i a g r a m O b j e c t K e y > < K e y > R e l a t i o n s h i p s \ & l t ; T a b l e s \ c a m b i o _ e q u i p o s \ C o l u m n s \ C o d C l u b & g t ; - & l t ; T a b l e s \ c a m b i o _ e q u i p o s   S R   M   A U T \ C o l u m n s \ C o d C l u b & g t ; \ F K < / K e y > < / D i a g r a m O b j e c t K e y > < D i a g r a m O b j e c t K e y > < K e y > R e l a t i o n s h i p s \ & l t ; T a b l e s \ c a m b i o _ e q u i p o s \ C o l u m n s \ C o d C l u b & g t ; - & l t ; T a b l e s \ c a m b i o _ e q u i p o s   S R   M   A U T \ C o l u m n s \ C o d C l u b & g t ; \ P K < / K e y > < / D i a g r a m O b j e c t K e y > < D i a g r a m O b j e c t K e y > < K e y > R e l a t i o n s h i p s \ & l t ; T a b l e s \ c a m b i o _ e q u i p o s \ C o l u m n s \ C o d C l u b & g t ; - & l t ; T a b l e s \ c a m b i o _ e q u i p o s   S R   M   A U T \ C o l u m n s \ C o d C l u b & g t ; \ C r o s s F i l t e r < / K e y > < / D i a g r a m O b j e c t K e y > < D i a g r a m O b j e c t K e y > < K e y > R e l a t i o n s h i p s \ & l t ; T a b l e s \ c a m b i o _ e q u i p o s \ C o l u m n s \ C o d C l u b & g t ; - & l t ; T a b l e s \ c a m b i o _ e q u i p o s   S R   M   P R E F \ C o l u m n s \ C o d C l u b & g t ; < / K e y > < / D i a g r a m O b j e c t K e y > < D i a g r a m O b j e c t K e y > < K e y > R e l a t i o n s h i p s \ & l t ; T a b l e s \ c a m b i o _ e q u i p o s \ C o l u m n s \ C o d C l u b & g t ; - & l t ; T a b l e s \ c a m b i o _ e q u i p o s   S R   M   P R E F \ C o l u m n s \ C o d C l u b & g t ; \ F K < / K e y > < / D i a g r a m O b j e c t K e y > < D i a g r a m O b j e c t K e y > < K e y > R e l a t i o n s h i p s \ & l t ; T a b l e s \ c a m b i o _ e q u i p o s \ C o l u m n s \ C o d C l u b & g t ; - & l t ; T a b l e s \ c a m b i o _ e q u i p o s   S R   M   P R E F \ C o l u m n s \ C o d C l u b & g t ; \ P K < / K e y > < / D i a g r a m O b j e c t K e y > < D i a g r a m O b j e c t K e y > < K e y > R e l a t i o n s h i p s \ & l t ; T a b l e s \ c a m b i o _ e q u i p o s \ C o l u m n s \ C o d C l u b & g t ; - & l t ; T a b l e s \ c a m b i o _ e q u i p o s   S R   M   P R E F \ C o l u m n s \ C o d C l u b & g t ; \ C r o s s F i l t e r < / K e y > < / D i a g r a m O b j e c t K e y > < D i a g r a m O b j e c t K e y > < K e y > R e l a t i o n s h i p s \ & l t ; T a b l e s \ c a m b i o _ e q u i p o s \ C o l u m n s \ C o d C l u b & g t ; - & l t ; T a b l e s \ c a m b i o _ e q u i p o s   1 D M \ C o l u m n s \ C o d C l u b & g t ; < / K e y > < / D i a g r a m O b j e c t K e y > < D i a g r a m O b j e c t K e y > < K e y > R e l a t i o n s h i p s \ & l t ; T a b l e s \ c a m b i o _ e q u i p o s \ C o l u m n s \ C o d C l u b & g t ; - & l t ; T a b l e s \ c a m b i o _ e q u i p o s   1 D M \ C o l u m n s \ C o d C l u b & g t ; \ F K < / K e y > < / D i a g r a m O b j e c t K e y > < D i a g r a m O b j e c t K e y > < K e y > R e l a t i o n s h i p s \ & l t ; T a b l e s \ c a m b i o _ e q u i p o s \ C o l u m n s \ C o d C l u b & g t ; - & l t ; T a b l e s \ c a m b i o _ e q u i p o s   1 D M \ C o l u m n s \ C o d C l u b & g t ; \ P K < / K e y > < / D i a g r a m O b j e c t K e y > < D i a g r a m O b j e c t K e y > < K e y > R e l a t i o n s h i p s \ & l t ; T a b l e s \ c a m b i o _ e q u i p o s \ C o l u m n s \ C o d C l u b & g t ; - & l t ; T a b l e s \ c a m b i o _ e q u i p o s   1 D M \ C o l u m n s \ C o d C l u b & g t ; \ C r o s s F i l t e r < / K e y > < / D i a g r a m O b j e c t K e y > < D i a g r a m O b j e c t K e y > < K e y > R e l a t i o n s h i p s \ & l t ; T a b l e s \ c a m b i o _ e q u i p o s \ C o l u m n s \ C o d C l u b & g t ; - & l t ; T a b l e s \ c a m b i o _ e q u i p o s   F E B   F E M   Y   1 D F \ C o l u m n s \ C o d C l u b & g t ; < / K e y > < / D i a g r a m O b j e c t K e y > < D i a g r a m O b j e c t K e y > < K e y > R e l a t i o n s h i p s \ & l t ; T a b l e s \ c a m b i o _ e q u i p o s \ C o l u m n s \ C o d C l u b & g t ; - & l t ; T a b l e s \ c a m b i o _ e q u i p o s   F E B   F E M   Y   1 D F \ C o l u m n s \ C o d C l u b & g t ; \ F K < / K e y > < / D i a g r a m O b j e c t K e y > < D i a g r a m O b j e c t K e y > < K e y > R e l a t i o n s h i p s \ & l t ; T a b l e s \ c a m b i o _ e q u i p o s \ C o l u m n s \ C o d C l u b & g t ; - & l t ; T a b l e s \ c a m b i o _ e q u i p o s   F E B   F E M   Y   1 D F \ C o l u m n s \ C o d C l u b & g t ; \ P K < / K e y > < / D i a g r a m O b j e c t K e y > < D i a g r a m O b j e c t K e y > < K e y > R e l a t i o n s h i p s \ & l t ; T a b l e s \ c a m b i o _ e q u i p o s \ C o l u m n s \ C o d C l u b & g t ; - & l t ; T a b l e s \ c a m b i o _ e q u i p o s   F E B   F E M   Y   1 D F \ C o l u m n s \ C o d C l u b & g t ; \ C r o s s F i l t e r < / K e y > < / D i a g r a m O b j e c t K e y > < / A l l K e y s > < S e l e c t e d K e y s > < D i a g r a m O b j e c t K e y > < K e y > T a b l e s \ c a m b i o _ e q u i p o s 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 8 9 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 T a g s \ T a b l e s \ & l t ; T a b l e s \ c a m b i o _ e q u i p o s & g t ; 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 T a g s \ T a b l e s \ & l t ; T a b l e s \ c a m b i o _ e q u i p o s   S R   M   A U T & g t ; 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 T a g s \ T a b l e s \ & l t ; T a b l e s \ c a m b i o _ e q u i p o s   S R   M   P R E F & g t ; 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 T a g s \ T a b l e s \ & l t ; T a b l e s \ c a m b i o _ e q u i p o s   1 D M & g t ; 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 T a g s \ T a b l e s \ & l t ; T a b l e s \ c a m b i o _ e q u i p o s   F E B   F E M   Y   1 D F & g t ; 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 T a b l e s \ c a m b i o _ e q u i p o s < / K e y > < / a : K e y > < a : V a l u e   i : t y p e = " D i a g r a m D i s p l a y N o d e V i e w S t a t e " > < H e i g h t > 3 0 9 < / H e i g h t > < I s E x p a n d e d > t r u e < / I s E x p a n d e d > < I s F o c u s e d > t r u e < / I s F o c u s e d > < L a y e d O u t > t r u e < / L a y e d O u t > < L e f t > 6 8 4 . 4 6 6 9 7 5 9 4 9 1 8 8 < / L e f t > < T a b I n d e x > 1 < / T a b I n d e x > < T o p > 2 1 . 1 9 1 0 1 1 2 3 5 9 5 5 0 4 5 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 T a b l e s \ c a m b i o _ e q u i p o s \ C o l u m n s \ C o d E q u i p o 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 T a b l e s \ c a m b i o _ e q u i p o s \ C o l u m n s \ N o m b r e 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 T a b l e s \ c a m b i o _ e q u i p o s \ C o l u m n s \ c l u b 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 T a b l e s \ c a m b i o _ e q u i p o s \ C o l u m n s \ p r o v i n c i a 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 T a b l e s \ c a m b i o _ e q u i p o s \ C o l u m n s \ M a i l 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 T a b l e s \ c a m b i o _ e q u i p o s \ C o l u m n s \ A l i a s C a t e g o r i a 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 T a b l e s \ c a m b i o _ e q u i p o s \ C o l u m n s \ A l i a s C a t e g o r i a   -   C o p i a 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 T a b l e s \ c a m b i o _ e q u i p o s \ C o l u m n s \ N o m b r e F a s e 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 T a b l e s \ c a m b i o _ e q u i p o s \ C o l u m n s \ t e m p o r a d a 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 T a b l e s \ c a m b i o _ e q u i p o s \ C o l u m n s \ C o d C l u b 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 T a b l e s \ c a m b i o _ e q u i p o s \ M e a s u r e s \ R e c u e n t o   d e   C o d C l u b 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 T a b l e s \ c a m b i o _ e q u i p o s \ R e c u e n t o   d e   C o d C l u b \ A d d i t i o n a l   I n f o \ M e d i d a   i m p l � c i t a 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 T a b l e s \ c a m b i o _ e q u i p o s   S R   M   A U T < / K e y > < / a : K e y > < a : V a l u e   i : t y p e = " D i a g r a m D i s p l a y N o d e V i e w S t a t e " > < H e i g h t > 3 2 9 < / H e i g h t > < I s E x p a n d e d > t r u e < / I s E x p a n d e d > < L a y e d O u t > t r u e < / L a y e d O u t > < L e f t > 1 1 9 3 < / L e f t > < T a b I n d e x > 2 < / T a b I n d e x > < W i d t h > 4 5 1 < / W i d t h > < / a : V a l u e > < / a : K e y V a l u e O f D i a g r a m O b j e c t K e y a n y T y p e z b w N T n L X > < a : K e y V a l u e O f D i a g r a m O b j e c t K e y a n y T y p e z b w N T n L X > < a : K e y > < K e y > T a b l e s \ c a m b i o _ e q u i p o s   S R   M   A U T \ C o l u m n s \ C o d E q u i p o 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 T a b l e s \ c a m b i o _ e q u i p o s   S R   M   A U T \ C o l u m n s \ N o m b r e 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 T a b l e s \ c a m b i o _ e q u i p o s   S R   M   A U T \ C o l u m n s \ c l u b 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 T a b l e s \ c a m b i o _ e q u i p o s   S R   M   A U T \ C o l u m n s \ p r o v i n c i a 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 T a b l e s \ c a m b i o _ e q u i p o s   S R   M   A U T \ C o l u m n s \ M a i l 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 T a b l e s \ c a m b i o _ e q u i p o s   S R   M   A U T \ C o l u m n s \ A l i a s C a t e g o r i a 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 T a b l e s \ c a m b i o _ e q u i p o s   S R   M   A U T \ C o l u m n s \ A l i a s C a t e g o r i a   -   C o p i a 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 T a b l e s \ c a m b i o _ e q u i p o s   S R   M   A U T \ C o l u m n s \ N o m b r e F a s e 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 T a b l e s \ c a m b i o _ e q u i p o s   S R   M   A U T \ C o l u m n s \ t e m p o r a d a 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 T a b l e s \ c a m b i o _ e q u i p o s   S R   M   A U T \ C o l u m n s \ C o d C l u b 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 T a b l e s \ c a m b i o _ e q u i p o s   S R   M   P R E F < / K e y > < / a : K e y > < a : V a l u e   i : t y p e = " D i a g r a m D i s p l a y N o d e V i e w S t a t e " > < H e i g h t > 3 4 8 < / H e i g h t > < I s E x p a n d e d > t r u e < / I s E x p a n d e d > < L a y e d O u t > t r u e < / L a y e d O u t > < T a b I n d e x > 3 < / T a b I n d e x > < T o p > 3 4 6 . 5 < / T o p > < W i d t h > 2 8 8 < / W i d t h > < / a : V a l u e > < / a : K e y V a l u e O f D i a g r a m O b j e c t K e y a n y T y p e z b w N T n L X > < a : K e y V a l u e O f D i a g r a m O b j e c t K e y a n y T y p e z b w N T n L X > < a : K e y > < K e y > T a b l e s \ c a m b i o _ e q u i p o s   S R   M   P R E F \ C o l u m n s \ C o d E q u i p o 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 T a b l e s \ c a m b i o _ e q u i p o s   S R   M   P R E F \ C o l u m n s \ N o m b r e 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 T a b l e s \ c a m b i o _ e q u i p o s   S R   M   P R E F \ C o l u m n s \ c l u b 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 T a b l e s \ c a m b i o _ e q u i p o s   S R   M   P R E F \ C o l u m n s \ p r o v i n c i a 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 T a b l e s \ c a m b i o _ e q u i p o s   S R   M   P R E F \ C o l u m n s \ M a i l 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 T a b l e s \ c a m b i o _ e q u i p o s   S R   M   P R E F \ C o l u m n s \ A l i a s C a t e g o r i a 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 T a b l e s \ c a m b i o _ e q u i p o s   S R   M   P R E F \ C o l u m n s \ A l i a s C a t e g o r i a   -   C o p i a 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 T a b l e s \ c a m b i o _ e q u i p o s   S R   M   P R E F \ C o l u m n s \ N o m b r e F a s e 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 T a b l e s \ c a m b i o _ e q u i p o s   S R   M   P R E F \ C o l u m n s \ t e m p o r a d a 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 T a b l e s \ c a m b i o _ e q u i p o s   S R   M   P R E F \ C o l u m n s \ C o d C l u b 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 T a b l e s \ c a m b i o _ e q u i p o s   1 D M < / K e y > < / a : K e y > < a : V a l u e   i : t y p e = " D i a g r a m D i s p l a y N o d e V i e w S t a t e " > < H e i g h t > 3 7 0 < / H e i g h t > < I s E x p a n d e d > t r u e < / I s E x p a n d e d > < L a y e d O u t > t r u e < / L a y e d O u t > < L e f t > 9 4 6 < / L e f t > < T a b I n d e x > 4 < / T a b I n d e x > < T o p > 4 0 3 . 7 5 < / T o p > < W i d t h > 4 9 5 < / W i d t h > < / a : V a l u e > < / a : K e y V a l u e O f D i a g r a m O b j e c t K e y a n y T y p e z b w N T n L X > < a : K e y V a l u e O f D i a g r a m O b j e c t K e y a n y T y p e z b w N T n L X > < a : K e y > < K e y > T a b l e s \ c a m b i o _ e q u i p o s   1 D M \ C o l u m n s \ C o d E q u i p o 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 T a b l e s \ c a m b i o _ e q u i p o s   1 D M \ C o l u m n s \ N o m b r e 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 T a b l e s \ c a m b i o _ e q u i p o s   1 D M \ C o l u m n s \ c l u b 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 T a b l e s \ c a m b i o _ e q u i p o s   1 D M \ C o l u m n s \ p r o v i n c i a 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 T a b l e s \ c a m b i o _ e q u i p o s   1 D M \ C o l u m n s \ M a i l 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 T a b l e s \ c a m b i o _ e q u i p o s   1 D M \ C o l u m n s \ A l i a s C a t e g o r i a 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 T a b l e s \ c a m b i o _ e q u i p o s   1 D M \ C o l u m n s \ A l i a s C a t e g o r i a   -   C o p i a 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 T a b l e s \ c a m b i o _ e q u i p o s   1 D M \ C o l u m n s \ N o m b r e F a s e 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 T a b l e s \ c a m b i o _ e q u i p o s   1 D M \ C o l u m n s \ t e m p o r a d a 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 T a b l e s \ c a m b i o _ e q u i p o s   1 D M \ C o l u m n s \ C o d C l u b 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 T a b l e s \ c a m b i o _ e q u i p o s   F E B   F E M   Y   1 D F < / K e y > < / a : K e y > < a : V a l u e   i : t y p e = " D i a g r a m D i s p l a y N o d e V i e w S t a t e " > < H e i g h t > 3 0 8 < / H e i g h t > < I s E x p a n d e d > t r u e < / I s E x p a n d e d > < L a y e d O u t > t r u e < / L a y e d O u t > < L e f t > 2 1 . 9 8 8 7 6 4 0 4 4 9 4 3 8 2 1 < / L e f t > < W i d t h > 2 9 1 . 0 1 1 2 3 5 9 5 5 0 5 6 1 8 < / W i d t h > < / a : V a l u e > < / a : K e y V a l u e O f D i a g r a m O b j e c t K e y a n y T y p e z b w N T n L X > < a : K e y V a l u e O f D i a g r a m O b j e c t K e y a n y T y p e z b w N T n L X > < a : K e y > < K e y > T a b l e s \ c a m b i o _ e q u i p o s   F E B   F E M   Y   1 D F \ C o l u m n s \ C o d E q u i p o 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 T a b l e s \ c a m b i o _ e q u i p o s   F E B   F E M   Y   1 D F \ C o l u m n s \ N o m b r e 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 T a b l e s \ c a m b i o _ e q u i p o s   F E B   F E M   Y   1 D F \ C o l u m n s \ c l u b 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 T a b l e s \ c a m b i o _ e q u i p o s   F E B   F E M   Y   1 D F \ C o l u m n s \ p r o v i n c i a 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 T a b l e s \ c a m b i o _ e q u i p o s   F E B   F E M   Y   1 D F \ C o l u m n s \ M a i l 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 T a b l e s \ c a m b i o _ e q u i p o s   F E B   F E M   Y   1 D F \ C o l u m n s \ A l i a s C a t e g o r i a 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 T a b l e s \ c a m b i o _ e q u i p o s   F E B   F E M   Y   1 D F \ C o l u m n s \ A l i a s C a t e g o r i a   -   C o p i a 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 T a b l e s \ c a m b i o _ e q u i p o s   F E B   F E M   Y   1 D F \ C o l u m n s \ N o m b r e F a s e 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 T a b l e s \ c a m b i o _ e q u i p o s   F E B   F E M   Y   1 D F \ C o l u m n s \ t e m p o r a d a 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 T a b l e s \ c a m b i o _ e q u i p o s   F E B   F E M   Y   1 D F \ C o l u m n s \ C o d C l u b 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 R e l a t i o n s h i p s \ & l t ; T a b l e s \ c a m b i o _ e q u i p o s \ C o l u m n s \ C o d C l u b & g t ; - & l t ; T a b l e s \ c a m b i o _ e q u i p o s   S R   M   A U T \ C o l u m n s \ C o d C l u b & g t ; < / K e y > < / a : K e y > < a : V a l u e   i : t y p e = " D i a g r a m D i s p l a y L i n k V i e w S t a t e " > < A u t o m a t i o n P r o p e r t y H e l p e r T e x t > E x t r e m o   1 :   ( 9 0 0 , 4 6 6 9 7 5 9 4 9 1 8 8 , 1 8 0 , 0 9 5 5 0 6 ) .   E x t r e m o   2 :   ( 1 1 7 7 , 1 6 0 , 0 9 5 5 0 6 ) 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 9 0 0 . 4 6 6 9 7 5 9 4 9 1 8 8 < / b : _ x > < b : _ y > 1 8 0 . 0 9 5 5 0 6 < / b : _ y > < / b : P o i n t > < b : P o i n t > < b : _ x > 1 0 3 6 . 7 3 3 4 8 8 < / b : _ x > < b : _ y > 1 8 0 . 0 9 5 5 0 6 < / b : _ y > < / b : P o i n t > < b : P o i n t > < b : _ x > 1 0 3 8 . 7 3 3 4 8 8 < / b : _ x > < b : _ y > 1 7 8 . 0 9 5 5 0 6 < / b : _ y > < / b : P o i n t > < b : P o i n t > < b : _ x > 1 0 3 8 . 7 3 3 4 8 8 < / b : _ x > < b : _ y > 1 6 2 . 0 9 5 5 0 6 < / b : _ y > < / b : P o i n t > < b : P o i n t > < b : _ x > 1 0 4 0 . 7 3 3 4 8 8 < / b : _ x > < b : _ y > 1 6 0 . 0 9 5 5 0 6 < / b : _ y > < / b : P o i n t > < b : P o i n t > < b : _ x > 1 1 7 7 < / b : _ x > < b : _ y > 1 6 0 . 0 9 5 5 0 6 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 R e l a t i o n s h i p s \ & l t ; T a b l e s \ c a m b i o _ e q u i p o s \ C o l u m n s \ C o d C l u b & g t ; - & l t ; T a b l e s \ c a m b i o _ e q u i p o s   S R   M   A U T \ C o l u m n s \ C o d C l u b & g t ; \ F K 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 8 8 4 . 4 6 6 9 7 5 9 4 9 1 8 8 < / b : _ x > < b : _ y > 1 7 2 . 0 9 5 5 0 6 < / b : _ y > < / L a b e l L o c a t i o n > < L o c a t i o n   x m l n s : b = " h t t p : / / s c h e m a s . d a t a c o n t r a c t . o r g / 2 0 0 4 / 0 7 / S y s t e m . W i n d o w s " > < b : _ x > 8 8 4 . 4 6 6 9 7 5 9 4 9 1 8 8 < / b : _ x > < b : _ y > 1 8 0 . 0 9 5 5 0 6 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 R e l a t i o n s h i p s \ & l t ; T a b l e s \ c a m b i o _ e q u i p o s \ C o l u m n s \ C o d C l u b & g t ; - & l t ; T a b l e s \ c a m b i o _ e q u i p o s   S R   M   A U T \ C o l u m n s \ C o d C l u b & g t ; \ P K 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 1 1 7 7 < / b : _ x > < b : _ y > 1 5 2 . 0 9 5 5 0 6 < / b : _ y > < / L a b e l L o c a t i o n > < L o c a t i o n   x m l n s : b = " h t t p : / / s c h e m a s . d a t a c o n t r a c t . o r g / 2 0 0 4 / 0 7 / S y s t e m . W i n d o w s " > < b : _ x > 1 1 9 3 < / b : _ x > < b : _ y > 1 6 0 . 0 9 5 5 0 6 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 R e l a t i o n s h i p s \ & l t ; T a b l e s \ c a m b i o _ e q u i p o s \ C o l u m n s \ C o d C l u b & g t ; - & l t ; T a b l e s \ c a m b i o _ e q u i p o s   S R   M   A U T \ C o l u m n s \ C o d C l u b & g t ; \ C r o s s F i l t e r 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 9 0 0 . 4 6 6 9 7 5 9 4 9 1 8 8 < / b : _ x > < b : _ y > 1 8 0 . 0 9 5 5 0 6 < / b : _ y > < / b : P o i n t > < b : P o i n t > < b : _ x > 1 0 3 6 . 7 3 3 4 8 8 < / b : _ x > < b : _ y > 1 8 0 . 0 9 5 5 0 6 < / b : _ y > < / b : P o i n t > < b : P o i n t > < b : _ x > 1 0 3 8 . 7 3 3 4 8 8 < / b : _ x > < b : _ y > 1 7 8 . 0 9 5 5 0 6 < / b : _ y > < / b : P o i n t > < b : P o i n t > < b : _ x > 1 0 3 8 . 7 3 3 4 8 8 < / b : _ x > < b : _ y > 1 6 2 . 0 9 5 5 0 6 < / b : _ y > < / b : P o i n t > < b : P o i n t > < b : _ x > 1 0 4 0 . 7 3 3 4 8 8 < / b : _ x > < b : _ y > 1 6 0 . 0 9 5 5 0 6 < / b : _ y > < / b : P o i n t > < b : P o i n t > < b : _ x > 1 1 7 7 < / b : _ x > < b : _ y > 1 6 0 . 0 9 5 5 0 6 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 R e l a t i o n s h i p s \ & l t ; T a b l e s \ c a m b i o _ e q u i p o s \ C o l u m n s \ C o d C l u b & g t ; - & l t ; T a b l e s \ c a m b i o _ e q u i p o s   S R   M   P R E F \ C o l u m n s \ C o d C l u b & g t ; < / K e y > < / a : K e y > < a : V a l u e   i : t y p e = " D i a g r a m D i s p l a y L i n k V i e w S t a t e " > < A u t o m a t i o n P r o p e r t y H e l p e r T e x t > E x t r e m o   1 :   ( 7 7 4 , 4 6 6 9 7 6 , 3 4 6 , 1 9 1 0 1 1 2 3 5 9 5 5 ) .   E x t r e m o   2 :   ( 3 0 4 , 5 2 0 , 5 ) 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 7 7 4 . 4 6 6 9 7 6 < / b : _ x > < b : _ y > 3 4 6 . 1 9 1 0 1 1 2 3 5 9 5 5 < / b : _ y > < / b : P o i n t > < b : P o i n t > < b : _ x > 7 7 4 . 4 6 6 9 7 6 < / b : _ x > < b : _ y > 5 1 8 . 5 < / b : _ y > < / b : P o i n t > < b : P o i n t > < b : _ x > 7 7 2 . 4 6 6 9 7 6 < / b : _ x > < b : _ y > 5 2 0 . 5 < / b : _ y > < / b : P o i n t > < b : P o i n t > < b : _ x > 3 0 4 . 0 0 0 0 0 0 0 0 0 0 0 0 0 6 < / b : _ x > < b : _ y > 5 2 0 . 5 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 R e l a t i o n s h i p s \ & l t ; T a b l e s \ c a m b i o _ e q u i p o s \ C o l u m n s \ C o d C l u b & g t ; - & l t ; T a b l e s \ c a m b i o _ e q u i p o s   S R   M   P R E F \ C o l u m n s \ C o d C l u b & g t ; \ F K 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 7 6 6 . 4 6 6 9 7 6 < / b : _ x > < b : _ y > 3 3 0 . 1 9 1 0 1 1 2 3 5 9 5 5 < / b : _ y > < / L a b e l L o c a t i o n > < L o c a t i o n   x m l n s : b = " h t t p : / / s c h e m a s . d a t a c o n t r a c t . o r g / 2 0 0 4 / 0 7 / S y s t e m . W i n d o w s " > < b : _ x > 7 7 4 . 4 6 6 9 7 6 < / b : _ x > < b : _ y > 3 3 0 . 1 9 1 0 1 1 2 3 5 9 5 5 < / b : _ y > < / L o c a t i o n > < S h a p e R o t a t e A n g l e > 9 0 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 R e l a t i o n s h i p s \ & l t ; T a b l e s \ c a m b i o _ e q u i p o s \ C o l u m n s \ C o d C l u b & g t ; - & l t ; T a b l e s \ c a m b i o _ e q u i p o s   S R   M   P R E F \ C o l u m n s \ C o d C l u b & g t ; \ P K 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 2 8 8 . 0 0 0 0 0 0 0 0 0 0 0 0 0 6 < / b : _ x > < b : _ y > 5 1 2 . 5 < / b : _ y > < / L a b e l L o c a t i o n > < L o c a t i o n   x m l n s : b = " h t t p : / / s c h e m a s . d a t a c o n t r a c t . o r g / 2 0 0 4 / 0 7 / S y s t e m . W i n d o w s " > < b : _ x > 2 8 7 . 9 9 9 9 9 9 9 9 9 9 9 9 9 4 < / b : _ x > < b : _ y > 5 2 0 . 5 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 R e l a t i o n s h i p s \ & l t ; T a b l e s \ c a m b i o _ e q u i p o s \ C o l u m n s \ C o d C l u b & g t ; - & l t ; T a b l e s \ c a m b i o _ e q u i p o s   S R   M   P R E F \ C o l u m n s \ C o d C l u b & g t ; \ C r o s s F i l t e r 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 7 7 4 . 4 6 6 9 7 6 < / b : _ x > < b : _ y > 3 4 6 . 1 9 1 0 1 1 2 3 5 9 5 5 < / b : _ y > < / b : P o i n t > < b : P o i n t > < b : _ x > 7 7 4 . 4 6 6 9 7 6 < / b : _ x > < b : _ y > 5 1 8 . 5 < / b : _ y > < / b : P o i n t > < b : P o i n t > < b : _ x > 7 7 2 . 4 6 6 9 7 6 < / b : _ x > < b : _ y > 5 2 0 . 5 < / b : _ y > < / b : P o i n t > < b : P o i n t > < b : _ x > 3 0 4 . 0 0 0 0 0 0 0 0 0 0 0 0 0 6 < / b : _ x > < b : _ y > 5 2 0 . 5 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 R e l a t i o n s h i p s \ & l t ; T a b l e s \ c a m b i o _ e q u i p o s \ C o l u m n s \ C o d C l u b & g t ; - & l t ; T a b l e s \ c a m b i o _ e q u i p o s   1 D M \ C o l u m n s \ C o d C l u b & g t ; < / K e y > < / a : K e y > < a : V a l u e   i : t y p e = " D i a g r a m D i s p l a y L i n k V i e w S t a t e " > < A u t o m a t i o n P r o p e r t y H e l p e r T e x t > E x t r e m o   1 :   ( 7 9 4 , 4 6 6 9 7 6 , 3 4 6 , 1 9 1 0 1 1 2 3 5 9 5 5 ) .   E x t r e m o   2 :   ( 9 3 0 , 5 8 8 , 7 5 ) 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 7 9 4 . 4 6 6 9 7 5 9 9 9 9 9 9 9 3 < / b : _ x > < b : _ y > 3 4 6 . 1 9 1 0 1 1 2 3 5 9 5 5 0 5 < / b : _ y > < / b : P o i n t > < b : P o i n t > < b : _ x > 7 9 4 . 4 6 6 9 7 6 < / b : _ x > < b : _ y > 5 8 6 . 7 5 < / b : _ y > < / b : P o i n t > < b : P o i n t > < b : _ x > 7 9 6 . 4 6 6 9 7 6 < / b : _ x > < b : _ y > 5 8 8 . 7 5 < / b : _ y > < / b : P o i n t > < b : P o i n t > < b : _ x > 9 3 0 < / b : _ x > < b : _ y > 5 8 8 . 7 5 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 R e l a t i o n s h i p s \ & l t ; T a b l e s \ c a m b i o _ e q u i p o s \ C o l u m n s \ C o d C l u b & g t ; - & l t ; T a b l e s \ c a m b i o _ e q u i p o s   1 D M \ C o l u m n s \ C o d C l u b & g t ; \ F K 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 7 8 6 . 4 6 6 9 7 5 9 9 9 9 9 9 9 3 < / b : _ x > < b : _ y > 3 3 0 . 1 9 1 0 1 1 2 3 5 9 5 5 0 5 < / b : _ y > < / L a b e l L o c a t i o n > < L o c a t i o n   x m l n s : b = " h t t p : / / s c h e m a s . d a t a c o n t r a c t . o r g / 2 0 0 4 / 0 7 / S y s t e m . W i n d o w s " > < b : _ x > 7 9 4 . 4 6 6 9 7 5 9 9 9 9 9 9 9 3 < / b : _ x > < b : _ y > 3 3 0 . 1 9 1 0 1 1 2 3 5 9 5 5 0 5 < / b : _ y > < / L o c a t i o n > < S h a p e R o t a t e A n g l e > 9 0 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 R e l a t i o n s h i p s \ & l t ; T a b l e s \ c a m b i o _ e q u i p o s \ C o l u m n s \ C o d C l u b & g t ; - & l t ; T a b l e s \ c a m b i o _ e q u i p o s   1 D M \ C o l u m n s \ C o d C l u b & g t ; \ P K 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 9 3 0 < / b : _ x > < b : _ y > 5 8 0 . 7 5 < / b : _ y > < / L a b e l L o c a t i o n > < L o c a t i o n   x m l n s : b = " h t t p : / / s c h e m a s . d a t a c o n t r a c t . o r g / 2 0 0 4 / 0 7 / S y s t e m . W i n d o w s " > < b : _ x > 9 4 6 < / b : _ x > < b : _ y > 5 8 8 . 7 5 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 R e l a t i o n s h i p s \ & l t ; T a b l e s \ c a m b i o _ e q u i p o s \ C o l u m n s \ C o d C l u b & g t ; - & l t ; T a b l e s \ c a m b i o _ e q u i p o s   1 D M \ C o l u m n s \ C o d C l u b & g t ; \ C r o s s F i l t e r 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 7 9 4 . 4 6 6 9 7 5 9 9 9 9 9 9 9 3 < / b : _ x > < b : _ y > 3 4 6 . 1 9 1 0 1 1 2 3 5 9 5 5 0 5 < / b : _ y > < / b : P o i n t > < b : P o i n t > < b : _ x > 7 9 4 . 4 6 6 9 7 6 < / b : _ x > < b : _ y > 5 8 6 . 7 5 < / b : _ y > < / b : P o i n t > < b : P o i n t > < b : _ x > 7 9 6 . 4 6 6 9 7 6 < / b : _ x > < b : _ y > 5 8 8 . 7 5 < / b : _ y > < / b : P o i n t > < b : P o i n t > < b : _ x > 9 3 0 < / b : _ x > < b : _ y > 5 8 8 . 7 5 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 R e l a t i o n s h i p s \ & l t ; T a b l e s \ c a m b i o _ e q u i p o s \ C o l u m n s \ C o d C l u b & g t ; - & l t ; T a b l e s \ c a m b i o _ e q u i p o s   F E B   F E M   Y   1 D F \ C o l u m n s \ C o d C l u b & g t ; < / K e y > < / a : K e y > < a : V a l u e   i : t y p e = " D i a g r a m D i s p l a y L i n k V i e w S t a t e " > < A u t o m a t i o n P r o p e r t y H e l p e r T e x t > E x t r e m o   1 :   ( 6 6 8 , 4 6 6 9 7 5 9 4 9 1 8 8 , 1 7 5 , 6 9 1 0 1 1 ) .   E x t r e m o   2 :   ( 3 2 9 , 1 5 4 ) 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 6 6 8 . 4 6 6 9 7 5 9 4 9 1 8 8 < / b : _ x > < b : _ y > 1 7 5 . 6 9 1 0 1 1 < / b : _ y > < / b : P o i n t > < b : P o i n t > < b : _ x > 5 0 0 . 7 3 3 4 8 8 < / b : _ x > < b : _ y > 1 7 5 . 6 9 1 0 1 1 < / b : _ y > < / b : P o i n t > < b : P o i n t > < b : _ x > 4 9 8 . 7 3 3 4 8 8 < / b : _ x > < b : _ y > 1 7 3 . 6 9 1 0 1 1 < / b : _ y > < / b : P o i n t > < b : P o i n t > < b : _ x > 4 9 8 . 7 3 3 4 8 8 < / b : _ x > < b : _ y > 1 5 6 < / b : _ y > < / b : P o i n t > < b : P o i n t > < b : _ x > 4 9 6 . 7 3 3 4 8 8 < / b : _ x > < b : _ y > 1 5 4 < / b : _ y > < / b : P o i n t > < b : P o i n t > < b : _ x > 3 2 8 . 9 9 9 9 9 9 9 9 9 9 9 9 9 4 < / b : _ x > < b : _ y > 1 5 4 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 R e l a t i o n s h i p s \ & l t ; T a b l e s \ c a m b i o _ e q u i p o s \ C o l u m n s \ C o d C l u b & g t ; - & l t ; T a b l e s \ c a m b i o _ e q u i p o s   F E B   F E M   Y   1 D F \ C o l u m n s \ C o d C l u b & g t ; \ F K 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 6 6 8 . 4 6 6 9 7 5 9 4 9 1 8 8 < / b : _ x > < b : _ y > 1 6 7 . 6 9 1 0 1 1 < / b : _ y > < / L a b e l L o c a t i o n > < L o c a t i o n   x m l n s : b = " h t t p : / / s c h e m a s . d a t a c o n t r a c t . o r g / 2 0 0 4 / 0 7 / S y s t e m . W i n d o w s " > < b : _ x > 6 8 4 . 4 6 6 9 7 5 9 4 9 1 8 8 < / b : _ x > < b : _ y > 1 7 5 . 6 9 1 0 1 1 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 R e l a t i o n s h i p s \ & l t ; T a b l e s \ c a m b i o _ e q u i p o s \ C o l u m n s \ C o d C l u b & g t ; - & l t ; T a b l e s \ c a m b i o _ e q u i p o s   F E B   F E M   Y   1 D F \ C o l u m n s \ C o d C l u b & g t ; \ P K 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 3 1 2 . 9 9 9 9 9 9 9 9 9 9 9 9 9 4 < / b : _ x > < b : _ y > 1 4 6 < / b : _ y > < / L a b e l L o c a t i o n > < L o c a t i o n   x m l n s : b = " h t t p : / / s c h e m a s . d a t a c o n t r a c t . o r g / 2 0 0 4 / 0 7 / S y s t e m . W i n d o w s " > < b : _ x > 3 1 3 . 0 0 0 0 0 0 0 0 0 0 0 0 0 6 < / b : _ x > < b : _ y > 1 5 4 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 R e l a t i o n s h i p s \ & l t ; T a b l e s \ c a m b i o _ e q u i p o s \ C o l u m n s \ C o d C l u b & g t ; - & l t ; T a b l e s \ c a m b i o _ e q u i p o s   F E B   F E M   Y   1 D F \ C o l u m n s \ C o d C l u b & g t ; \ C r o s s F i l t e r 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 6 6 8 . 4 6 6 9 7 5 9 4 9 1 8 8 < / b : _ x > < b : _ y > 1 7 5 . 6 9 1 0 1 1 < / b : _ y > < / b : P o i n t > < b : P o i n t > < b : _ x > 5 0 0 . 7 3 3 4 8 8 < / b : _ x > < b : _ y > 1 7 5 . 6 9 1 0 1 1 < / b : _ y > < / b : P o i n t > < b : P o i n t > < b : _ x > 4 9 8 . 7 3 3 4 8 8 < / b : _ x > < b : _ y > 1 7 3 . 6 9 1 0 1 1 < / b : _ y > < / b : P o i n t > < b : P o i n t > < b : _ x > 4 9 8 . 7 3 3 4 8 8 < / b : _ x > < b : _ y > 1 5 6 < / b : _ y > < / b : P o i n t > < b : P o i n t > < b : _ x > 4 9 6 . 7 3 3 4 8 8 < / b : _ x > < b : _ y > 1 5 4 < / b : _ y > < / b : P o i n t > < b : P o i n t > < b : _ x > 3 2 8 . 9 9 9 9 9 9 9 9 9 9 9 9 9 4 < / b : _ x > < b : _ y > 1 5 4 < / b : _ y > < / b : P o i n t > < / P o i n t s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X M L _ c a m b i o _ e q u i p o s     2 _ 8 b 3 1 8 9 1 4 - b c 1 9 - 4 7 4 0 - 9 8 6 0 - 7 c 7 c b c e c d a 5 d " > < C u s t o m C o n t e n t   x m l n s = " h t t p : / / g e m i n i / p i v o t c u s t o m i z a t i o n / T a b l e X M L _ c a m b i o _ e q u i p o s   2 _ 8 b 3 1 8 9 1 4 - b c 1 9 - 4 7 4 0 - 9 8 6 0 - 7 c 7 c b c e c d a 5 d "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 C o d E q u i p o < / s t r i n g > < / k e y > < v a l u e > < i n t > 1 0 3 < / i n t > < / v a l u e > < / i t e m > < i t e m > < k e y > < s t r i n g > N o m b r e < / s t r i n g > < / k e y > < v a l u e > < i n t > 8 7 < / i n t > < / v a l u e > < / i t e m > < i t e m > < k e y > < s t r i n g > c l u b < / s t r i n g > < / k e y > < v a l u e > < i n t > 6 2 < / i n t > < / v a l u e > < / i t e m > < i t e m > < k e y > < s t r i n g > p r o v i n c i a < / s t r i n g > < / k e y > < v a l u e > < i n t > 9 3 < / i n t > < / v a l u e > < / i t e m > < i t e m > < k e y > < s t r i n g > A l i a s C a t e g o r i a < / s t r i n g > < / k e y > < v a l u e > < i n t > 1 2 5 < / i n t > < / v a l u e > < / i t e m > < i t e m > < k e y > < s t r i n g > A l i a s C a t e g o r i a   -   C o p i a < / s t r i n g > < / k e y > < v a l u e > < i n t > 1 7 1 < / i n t > < / v a l u e > < / i t e m > < i t e m > < k e y > < s t r i n g > N o m b r e F a s e < / s t r i n g > < / k e y > < v a l u e > < i n t > 1 1 5 < / i n t > < / v a l u e > < / i t e m > < i t e m > < k e y > < s t r i n g > t e m p o r a d a < / s t r i n g > < / k e y > < v a l u e > < i n t > 1 0 4 < / i n t > < / v a l u e > < / i t e m > < i t e m > < k e y > < s t r i n g > C o d C l u b < / s t r i n g > < / k e y > < v a l u e > < i n t > 8 8 < / i n t > < / v a l u e > < / i t e m > < / C o l u m n W i d t h s > < C o l u m n D i s p l a y I n d e x > < i t e m > < k e y > < s t r i n g > C o d E q u i p o < / s t r i n g > < / k e y > < v a l u e > < i n t > 0 < / i n t > < / v a l u e > < / i t e m > < i t e m > < k e y > < s t r i n g > N o m b r e < / s t r i n g > < / k e y > < v a l u e > < i n t > 1 < / i n t > < / v a l u e > < / i t e m > < i t e m > < k e y > < s t r i n g > c l u b < / s t r i n g > < / k e y > < v a l u e > < i n t > 2 < / i n t > < / v a l u e > < / i t e m > < i t e m > < k e y > < s t r i n g > p r o v i n c i a < / s t r i n g > < / k e y > < v a l u e > < i n t > 3 < / i n t > < / v a l u e > < / i t e m > < i t e m > < k e y > < s t r i n g > A l i a s C a t e g o r i a < / s t r i n g > < / k e y > < v a l u e > < i n t > 4 < / i n t > < / v a l u e > < / i t e m > < i t e m > < k e y > < s t r i n g > A l i a s C a t e g o r i a   -   C o p i a < / s t r i n g > < / k e y > < v a l u e > < i n t > 5 < / i n t > < / v a l u e > < / i t e m > < i t e m > < k e y > < s t r i n g > N o m b r e F a s e < / s t r i n g > < / k e y > < v a l u e > < i n t > 6 < / i n t > < / v a l u e > < / i t e m > < i t e m > < k e y > < s t r i n g > t e m p o r a d a < / s t r i n g > < / k e y > < v a l u e > < i n t > 7 < / i n t > < / v a l u e > < / i t e m > < i t e m > < k e y > < s t r i n g > C o d C l u b < / s t r i n g > < / k e y > < v a l u e > < i n t > 8 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T a b l e X M L _ c a m b i o _ e q u i p o s     2 _ 8 b 3 1 8 9 1 4 - b c 1 9 - 4 7 4 0 - 9 8 6 0 - 7 c 7 c b c e c d a 5 d " > < C u s t o m C o n t e n t   x m l n s = " h t t p : / / g e m i n i / p i v o t c u s t o m i z a t i o n / T a b l e X M L _ c a m b i o _ e q u i p o s   2 _ 8 b 3 1 8 9 1 4 - b c 1 9 - 4 7 4 0 - 9 8 6 0 - 7 c 7 c b c e c d a 5 d "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 C o d E q u i p o < / s t r i n g > < / k e y > < v a l u e > < i n t > 1 0 3 < / i n t > < / v a l u e > < / i t e m > < i t e m > < k e y > < s t r i n g > N o m b r e < / s t r i n g > < / k e y > < v a l u e > < i n t > 8 7 < / i n t > < / v a l u e > < / i t e m > < i t e m > < k e y > < s t r i n g > c l u b < / s t r i n g > < / k e y > < v a l u e > < i n t > 6 2 < / i n t > < / v a l u e > < / i t e m > < i t e m > < k e y > < s t r i n g > p r o v i n c i a < / s t r i n g > < / k e y > < v a l u e > < i n t > 9 3 < / i n t > < / v a l u e > < / i t e m > < i t e m > < k e y > < s t r i n g > A l i a s C a t e g o r i a < / s t r i n g > < / k e y > < v a l u e > < i n t > 1 2 5 < / i n t > < / v a l u e > < / i t e m > < i t e m > < k e y > < s t r i n g > A l i a s C a t e g o r i a   -   C o p i a < / s t r i n g > < / k e y > < v a l u e > < i n t > 1 7 1 < / i n t > < / v a l u e > < / i t e m > < i t e m > < k e y > < s t r i n g > N o m b r e F a s e < / s t r i n g > < / k e y > < v a l u e > < i n t > 1 1 5 < / i n t > < / v a l u e > < / i t e m > < i t e m > < k e y > < s t r i n g > t e m p o r a d a < / s t r i n g > < / k e y > < v a l u e > < i n t > 1 0 4 < / i n t > < / v a l u e > < / i t e m > < i t e m > < k e y > < s t r i n g > C o d C l u b < / s t r i n g > < / k e y > < v a l u e > < i n t > 8 8 < / i n t > < / v a l u e > < / i t e m > < / C o l u m n W i d t h s > < C o l u m n D i s p l a y I n d e x > < i t e m > < k e y > < s t r i n g > C o d E q u i p o < / s t r i n g > < / k e y > < v a l u e > < i n t > 0 < / i n t > < / v a l u e > < / i t e m > < i t e m > < k e y > < s t r i n g > N o m b r e < / s t r i n g > < / k e y > < v a l u e > < i n t > 1 < / i n t > < / v a l u e > < / i t e m > < i t e m > < k e y > < s t r i n g > c l u b < / s t r i n g > < / k e y > < v a l u e > < i n t > 2 < / i n t > < / v a l u e > < / i t e m > < i t e m > < k e y > < s t r i n g > p r o v i n c i a < / s t r i n g > < / k e y > < v a l u e > < i n t > 3 < / i n t > < / v a l u e > < / i t e m > < i t e m > < k e y > < s t r i n g > A l i a s C a t e g o r i a < / s t r i n g > < / k e y > < v a l u e > < i n t > 4 < / i n t > < / v a l u e > < / i t e m > < i t e m > < k e y > < s t r i n g > A l i a s C a t e g o r i a   -   C o p i a < / s t r i n g > < / k e y > < v a l u e > < i n t > 5 < / i n t > < / v a l u e > < / i t e m > < i t e m > < k e y > < s t r i n g > N o m b r e F a s e < / s t r i n g > < / k e y > < v a l u e > < i n t > 6 < / i n t > < / v a l u e > < / i t e m > < i t e m > < k e y > < s t r i n g > t e m p o r a d a < / s t r i n g > < / k e y > < v a l u e > < i n t > 7 < / i n t > < / v a l u e > < / i t e m > < i t e m > < k e y > < s t r i n g > C o d C l u b < / s t r i n g > < / k e y > < v a l u e > < i n t > 8 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X M L _ c a m b i o _ e q u i p o s   F E B   M A S C _ 6 f 0 8 f e c 0 - a 4 5 e - 4 8 2 b - 8 8 4 0 - 8 d 3 8 7 4 f 5 3 b 1 f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 C o d E q u i p o < / s t r i n g > < / k e y > < v a l u e > < i n t > 1 0 3 < / i n t > < / v a l u e > < / i t e m > < i t e m > < k e y > < s t r i n g > N o m b r e < / s t r i n g > < / k e y > < v a l u e > < i n t > 8 7 < / i n t > < / v a l u e > < / i t e m > < i t e m > < k e y > < s t r i n g > c l u b < / s t r i n g > < / k e y > < v a l u e > < i n t > 6 2 < / i n t > < / v a l u e > < / i t e m > < i t e m > < k e y > < s t r i n g > p r o v i n c i a < / s t r i n g > < / k e y > < v a l u e > < i n t > 9 3 < / i n t > < / v a l u e > < / i t e m > < i t e m > < k e y > < s t r i n g > A l i a s C a t e g o r i a < / s t r i n g > < / k e y > < v a l u e > < i n t > 1 2 5 < / i n t > < / v a l u e > < / i t e m > < i t e m > < k e y > < s t r i n g > A l i a s C a t e g o r i a   -   C o p i a < / s t r i n g > < / k e y > < v a l u e > < i n t > 1 7 1 < / i n t > < / v a l u e > < / i t e m > < i t e m > < k e y > < s t r i n g > N o m b r e F a s e < / s t r i n g > < / k e y > < v a l u e > < i n t > 1 1 5 < / i n t > < / v a l u e > < / i t e m > < i t e m > < k e y > < s t r i n g > t e m p o r a d a < / s t r i n g > < / k e y > < v a l u e > < i n t > 1 0 4 < / i n t > < / v a l u e > < / i t e m > < i t e m > < k e y > < s t r i n g > C o d C l u b < / s t r i n g > < / k e y > < v a l u e > < i n t > 8 8 < / i n t > < / v a l u e > < / i t e m > < / C o l u m n W i d t h s > < C o l u m n D i s p l a y I n d e x > < i t e m > < k e y > < s t r i n g > C o d E q u i p o < / s t r i n g > < / k e y > < v a l u e > < i n t > 0 < / i n t > < / v a l u e > < / i t e m > < i t e m > < k e y > < s t r i n g > N o m b r e < / s t r i n g > < / k e y > < v a l u e > < i n t > 1 < / i n t > < / v a l u e > < / i t e m > < i t e m > < k e y > < s t r i n g > c l u b < / s t r i n g > < / k e y > < v a l u e > < i n t > 2 < / i n t > < / v a l u e > < / i t e m > < i t e m > < k e y > < s t r i n g > p r o v i n c i a < / s t r i n g > < / k e y > < v a l u e > < i n t > 3 < / i n t > < / v a l u e > < / i t e m > < i t e m > < k e y > < s t r i n g > A l i a s C a t e g o r i a < / s t r i n g > < / k e y > < v a l u e > < i n t > 4 < / i n t > < / v a l u e > < / i t e m > < i t e m > < k e y > < s t r i n g > A l i a s C a t e g o r i a   -   C o p i a < / s t r i n g > < / k e y > < v a l u e > < i n t > 5 < / i n t > < / v a l u e > < / i t e m > < i t e m > < k e y > < s t r i n g > N o m b r e F a s e < / s t r i n g > < / k e y > < v a l u e > < i n t > 6 < / i n t > < / v a l u e > < / i t e m > < i t e m > < k e y > < s t r i n g > t e m p o r a d a < / s t r i n g > < / k e y > < v a l u e > < i n t > 7 < / i n t > < / v a l u e > < / i t e m > < i t e m > < k e y > < s t r i n g > C o d C l u b < / s t r i n g > < / k e y > < v a l u e > < i n t > 8 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C l i e n t W i n d o w X M L " > < C u s t o m C o n t e n t > < ! [ C D A T A [ c a m b i o _ e q u i p o s _ c 4 4 0 9 1 a 6 - 7 7 8 b - 4 0 2 9 - 9 5 e 0 - 0 c 4 f 3 6 7 a a e 8 4 ] ] > < / C u s t o m C o n t e n t > < / G e m i n i > 
</file>

<file path=customXml/item15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 2 0 2 4 - 0 4 - 1 6 T 1 1 : 0 5 : 3 4 . 6 7 6 1 2 0 4 + 0 2 : 0 0 < / L a s t P r o c e s s e d T i m e > < / D a t a M o d e l i n g S a n d b o x . S e r i a l i z e d S a n d b o x E r r o r C a c h e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T a b l e X M L _ c a m b i o _ e q u i p o s     2 _ 8 b 3 1 8 9 1 4 - b c 1 9 - 4 7 4 0 - 9 8 6 0 - 7 c 7 c b c e c d a 5 d " > < C u s t o m C o n t e n t   x m l n s = " h t t p : / / g e m i n i / p i v o t c u s t o m i z a t i o n / T a b l e X M L _ c a m b i o _ e q u i p o s   2 _ 8 b 3 1 8 9 1 4 - b c 1 9 - 4 7 4 0 - 9 8 6 0 - 7 c 7 c b c e c d a 5 d "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 C o d E q u i p o < / s t r i n g > < / k e y > < v a l u e > < i n t > 1 0 3 < / i n t > < / v a l u e > < / i t e m > < i t e m > < k e y > < s t r i n g > N o m b r e < / s t r i n g > < / k e y > < v a l u e > < i n t > 8 7 < / i n t > < / v a l u e > < / i t e m > < i t e m > < k e y > < s t r i n g > c l u b < / s t r i n g > < / k e y > < v a l u e > < i n t > 6 2 < / i n t > < / v a l u e > < / i t e m > < i t e m > < k e y > < s t r i n g > p r o v i n c i a < / s t r i n g > < / k e y > < v a l u e > < i n t > 9 3 < / i n t > < / v a l u e > < / i t e m > < i t e m > < k e y > < s t r i n g > A l i a s C a t e g o r i a < / s t r i n g > < / k e y > < v a l u e > < i n t > 1 2 5 < / i n t > < / v a l u e > < / i t e m > < i t e m > < k e y > < s t r i n g > A l i a s C a t e g o r i a   -   C o p i a < / s t r i n g > < / k e y > < v a l u e > < i n t > 1 7 1 < / i n t > < / v a l u e > < / i t e m > < i t e m > < k e y > < s t r i n g > N o m b r e F a s e < / s t r i n g > < / k e y > < v a l u e > < i n t > 1 1 5 < / i n t > < / v a l u e > < / i t e m > < i t e m > < k e y > < s t r i n g > t e m p o r a d a < / s t r i n g > < / k e y > < v a l u e > < i n t > 1 0 4 < / i n t > < / v a l u e > < / i t e m > < i t e m > < k e y > < s t r i n g > C o d C l u b < / s t r i n g > < / k e y > < v a l u e > < i n t > 8 8 < / i n t > < / v a l u e > < / i t e m > < / C o l u m n W i d t h s > < C o l u m n D i s p l a y I n d e x > < i t e m > < k e y > < s t r i n g > C o d E q u i p o < / s t r i n g > < / k e y > < v a l u e > < i n t > 0 < / i n t > < / v a l u e > < / i t e m > < i t e m > < k e y > < s t r i n g > N o m b r e < / s t r i n g > < / k e y > < v a l u e > < i n t > 1 < / i n t > < / v a l u e > < / i t e m > < i t e m > < k e y > < s t r i n g > c l u b < / s t r i n g > < / k e y > < v a l u e > < i n t > 2 < / i n t > < / v a l u e > < / i t e m > < i t e m > < k e y > < s t r i n g > p r o v i n c i a < / s t r i n g > < / k e y > < v a l u e > < i n t > 3 < / i n t > < / v a l u e > < / i t e m > < i t e m > < k e y > < s t r i n g > A l i a s C a t e g o r i a < / s t r i n g > < / k e y > < v a l u e > < i n t > 4 < / i n t > < / v a l u e > < / i t e m > < i t e m > < k e y > < s t r i n g > A l i a s C a t e g o r i a   -   C o p i a < / s t r i n g > < / k e y > < v a l u e > < i n t > 5 < / i n t > < / v a l u e > < / i t e m > < i t e m > < k e y > < s t r i n g > N o m b r e F a s e < / s t r i n g > < / k e y > < v a l u e > < i n t > 6 < / i n t > < / v a l u e > < / i t e m > < i t e m > < k e y > < s t r i n g > t e m p o r a d a < / s t r i n g > < / k e y > < v a l u e > < i n t > 7 < / i n t > < / v a l u e > < / i t e m > < i t e m > < k e y > < s t r i n g > C o d C l u b < / s t r i n g > < / k e y > < v a l u e > < i n t > 8 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T a b l e X M L _ c a m b i o _ e q u i p o s     2 _ 8 b 3 1 8 9 1 4 - b c 1 9 - 4 7 4 0 - 9 8 6 0 - 7 c 7 c b c e c d a 5 d " > < C u s t o m C o n t e n t   x m l n s = " h t t p : / / g e m i n i / p i v o t c u s t o m i z a t i o n / T a b l e X M L _ c a m b i o _ e q u i p o s   2 _ 8 b 3 1 8 9 1 4 - b c 1 9 - 4 7 4 0 - 9 8 6 0 - 7 c 7 c b c e c d a 5 d "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 C o d E q u i p o < / s t r i n g > < / k e y > < v a l u e > < i n t > 1 0 3 < / i n t > < / v a l u e > < / i t e m > < i t e m > < k e y > < s t r i n g > N o m b r e < / s t r i n g > < / k e y > < v a l u e > < i n t > 8 7 < / i n t > < / v a l u e > < / i t e m > < i t e m > < k e y > < s t r i n g > c l u b < / s t r i n g > < / k e y > < v a l u e > < i n t > 6 2 < / i n t > < / v a l u e > < / i t e m > < i t e m > < k e y > < s t r i n g > p r o v i n c i a < / s t r i n g > < / k e y > < v a l u e > < i n t > 9 3 < / i n t > < / v a l u e > < / i t e m > < i t e m > < k e y > < s t r i n g > A l i a s C a t e g o r i a < / s t r i n g > < / k e y > < v a l u e > < i n t > 1 2 5 < / i n t > < / v a l u e > < / i t e m > < i t e m > < k e y > < s t r i n g > A l i a s C a t e g o r i a   -   C o p i a < / s t r i n g > < / k e y > < v a l u e > < i n t > 1 7 1 < / i n t > < / v a l u e > < / i t e m > < i t e m > < k e y > < s t r i n g > N o m b r e F a s e < / s t r i n g > < / k e y > < v a l u e > < i n t > 1 1 5 < / i n t > < / v a l u e > < / i t e m > < i t e m > < k e y > < s t r i n g > t e m p o r a d a < / s t r i n g > < / k e y > < v a l u e > < i n t > 1 0 4 < / i n t > < / v a l u e > < / i t e m > < i t e m > < k e y > < s t r i n g > C o d C l u b < / s t r i n g > < / k e y > < v a l u e > < i n t > 8 8 < / i n t > < / v a l u e > < / i t e m > < / C o l u m n W i d t h s > < C o l u m n D i s p l a y I n d e x > < i t e m > < k e y > < s t r i n g > C o d E q u i p o < / s t r i n g > < / k e y > < v a l u e > < i n t > 0 < / i n t > < / v a l u e > < / i t e m > < i t e m > < k e y > < s t r i n g > N o m b r e < / s t r i n g > < / k e y > < v a l u e > < i n t > 1 < / i n t > < / v a l u e > < / i t e m > < i t e m > < k e y > < s t r i n g > c l u b < / s t r i n g > < / k e y > < v a l u e > < i n t > 2 < / i n t > < / v a l u e > < / i t e m > < i t e m > < k e y > < s t r i n g > p r o v i n c i a < / s t r i n g > < / k e y > < v a l u e > < i n t > 3 < / i n t > < / v a l u e > < / i t e m > < i t e m > < k e y > < s t r i n g > A l i a s C a t e g o r i a < / s t r i n g > < / k e y > < v a l u e > < i n t > 4 < / i n t > < / v a l u e > < / i t e m > < i t e m > < k e y > < s t r i n g > A l i a s C a t e g o r i a   -   C o p i a < / s t r i n g > < / k e y > < v a l u e > < i n t > 5 < / i n t > < / v a l u e > < / i t e m > < i t e m > < k e y > < s t r i n g > N o m b r e F a s e < / s t r i n g > < / k e y > < v a l u e > < i n t > 6 < / i n t > < / v a l u e > < / i t e m > < i t e m > < k e y > < s t r i n g > t e m p o r a d a < / s t r i n g > < / k e y > < v a l u e > < i n t > 7 < / i n t > < / v a l u e > < / i t e m > < i t e m > < k e y > < s t r i n g > C o d C l u b < / s t r i n g > < / k e y > < v a l u e > < i n t > 8 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9.xml>��< ? x m l   v e r s i o n = " 1 . 0 "   e n c o d i n g = " U T F - 1 6 " ? > < G e m i n i   x m l n s = " h t t p : / / g e m i n i / p i v o t c u s t o m i z a t i o n / T a b l e X M L _ c a m b i o _ e q u i p o s _ c 4 4 0 9 1 a 6 - 7 7 8 b - 4 0 2 9 - 9 5 e 0 - 0 c 4 f 3 6 7 a a e 8 4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 C o d E q u i p o < / s t r i n g > < / k e y > < v a l u e > < i n t > 1 0 3 < / i n t > < / v a l u e > < / i t e m > < i t e m > < k e y > < s t r i n g > N o m b r e < / s t r i n g > < / k e y > < v a l u e > < i n t > 8 7 < / i n t > < / v a l u e > < / i t e m > < i t e m > < k e y > < s t r i n g > c l u b < / s t r i n g > < / k e y > < v a l u e > < i n t > 6 2 < / i n t > < / v a l u e > < / i t e m > < i t e m > < k e y > < s t r i n g > p r o v i n c i a < / s t r i n g > < / k e y > < v a l u e > < i n t > 9 3 < / i n t > < / v a l u e > < / i t e m > < i t e m > < k e y > < s t r i n g > A l i a s C a t e g o r i a < / s t r i n g > < / k e y > < v a l u e > < i n t > 1 2 5 < / i n t > < / v a l u e > < / i t e m > < i t e m > < k e y > < s t r i n g > A l i a s C a t e g o r i a   -   C o p i a < / s t r i n g > < / k e y > < v a l u e > < i n t > 1 7 1 < / i n t > < / v a l u e > < / i t e m > < i t e m > < k e y > < s t r i n g > N o m b r e F a s e < / s t r i n g > < / k e y > < v a l u e > < i n t > 1 1 5 < / i n t > < / v a l u e > < / i t e m > < i t e m > < k e y > < s t r i n g > t e m p o r a d a < / s t r i n g > < / k e y > < v a l u e > < i n t > 1 0 4 < / i n t > < / v a l u e > < / i t e m > < i t e m > < k e y > < s t r i n g > C o d C l u b < / s t r i n g > < / k e y > < v a l u e > < i n t > 8 8 < / i n t > < / v a l u e > < / i t e m > < i t e m > < k e y > < s t r i n g > M a i l < / s t r i n g > < / k e y > < v a l u e > < i n t > 6 2 < / i n t > < / v a l u e > < / i t e m > < / C o l u m n W i d t h s > < C o l u m n D i s p l a y I n d e x > < i t e m > < k e y > < s t r i n g > C o d E q u i p o < / s t r i n g > < / k e y > < v a l u e > < i n t > 0 < / i n t > < / v a l u e > < / i t e m > < i t e m > < k e y > < s t r i n g > N o m b r e < / s t r i n g > < / k e y > < v a l u e > < i n t > 1 < / i n t > < / v a l u e > < / i t e m > < i t e m > < k e y > < s t r i n g > c l u b < / s t r i n g > < / k e y > < v a l u e > < i n t > 2 < / i n t > < / v a l u e > < / i t e m > < i t e m > < k e y > < s t r i n g > p r o v i n c i a < / s t r i n g > < / k e y > < v a l u e > < i n t > 3 < / i n t > < / v a l u e > < / i t e m > < i t e m > < k e y > < s t r i n g > A l i a s C a t e g o r i a < / s t r i n g > < / k e y > < v a l u e > < i n t > 4 < / i n t > < / v a l u e > < / i t e m > < i t e m > < k e y > < s t r i n g > A l i a s C a t e g o r i a   -   C o p i a < / s t r i n g > < / k e y > < v a l u e > < i n t > 5 < / i n t > < / v a l u e > < / i t e m > < i t e m > < k e y > < s t r i n g > N o m b r e F a s e < / s t r i n g > < / k e y > < v a l u e > < i n t > 6 < / i n t > < / v a l u e > < / i t e m > < i t e m > < k e y > < s t r i n g > t e m p o r a d a < / s t r i n g > < / k e y > < v a l u e > < i n t > 7 < / i n t > < / v a l u e > < / i t e m > < i t e m > < k e y > < s t r i n g > C o d C l u b < / s t r i n g > < / k e y > < v a l u e > < i n t > 8 < / i n t > < / v a l u e > < / i t e m > < i t e m > < k e y > < s t r i n g > M a i l < / s t r i n g > < / k e y > < v a l u e > < i n t > 9 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 c a m b i o _ e q u i p o s _ c 4 4 0 9 1 a 6 - 7 7 8 b - 4 0 2 9 - 9 5 e 0 - 0 c 4 f 3 6 7 a a e 8 4 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 c a m b i o _ e q u i p o s   S R   M   A U T _ b 0 f 7 e 7 e d - e e d c - 4 d 6 e - 9 c 7 7 - 8 7 f c 3 1 f 4 7 6 b 4 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 c a m b i o _ e q u i p o s   S R   M   P R E F _ 3 1 3 e c 8 1 a - 3 e 7 6 - 4 d 3 f - 9 e 4 0 - 2 8 9 8 5 5 c 1 9 6 0 b 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 c a m b i o _ e q u i p o s   1 D M _ 4 b 1 6 4 0 e f - f 7 c 5 - 4 7 0 2 - a d 1 2 - 7 7 5 1 a a a 6 e 0 a 0 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 c a m b i o _ e q u i p o s   F E B   F E M   Y   1 D F _ 5 3 d 3 7 c b 6 - d 2 f 9 - 4 c 6 6 - 8 1 c 6 - a c 2 6 e 9 c b 3 f a f 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20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1 5 6 5 ] ] > < / C u s t o m C o n t e n t > < / G e m i n i > 
</file>

<file path=customXml/item21.xml>��< ? x m l   v e r s i o n = " 1 . 0 "   e n c o d i n g = " U T F - 1 6 " ? > < G e m i n i   x m l n s = " h t t p : / / g e m i n i / p i v o t c u s t o m i z a t i o n / T a b l e X M L _ c a m b i o _ e q u i p o s     2 _ 8 b 3 1 8 9 1 4 - b c 1 9 - 4 7 4 0 - 9 8 6 0 - 7 c 7 c b c e c d a 5 d " > < C u s t o m C o n t e n t   x m l n s = " h t t p : / / g e m i n i / p i v o t c u s t o m i z a t i o n / T a b l e X M L _ c a m b i o _ e q u i p o s   2 _ 8 b 3 1 8 9 1 4 - b c 1 9 - 4 7 4 0 - 9 8 6 0 - 7 c 7 c b c e c d a 5 d "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 C o d E q u i p o < / s t r i n g > < / k e y > < v a l u e > < i n t > 1 0 3 < / i n t > < / v a l u e > < / i t e m > < i t e m > < k e y > < s t r i n g > N o m b r e < / s t r i n g > < / k e y > < v a l u e > < i n t > 8 7 < / i n t > < / v a l u e > < / i t e m > < i t e m > < k e y > < s t r i n g > c l u b < / s t r i n g > < / k e y > < v a l u e > < i n t > 6 2 < / i n t > < / v a l u e > < / i t e m > < i t e m > < k e y > < s t r i n g > p r o v i n c i a < / s t r i n g > < / k e y > < v a l u e > < i n t > 9 3 < / i n t > < / v a l u e > < / i t e m > < i t e m > < k e y > < s t r i n g > A l i a s C a t e g o r i a < / s t r i n g > < / k e y > < v a l u e > < i n t > 1 2 5 < / i n t > < / v a l u e > < / i t e m > < i t e m > < k e y > < s t r i n g > A l i a s C a t e g o r i a   -   C o p i a < / s t r i n g > < / k e y > < v a l u e > < i n t > 1 7 1 < / i n t > < / v a l u e > < / i t e m > < i t e m > < k e y > < s t r i n g > N o m b r e F a s e < / s t r i n g > < / k e y > < v a l u e > < i n t > 1 1 5 < / i n t > < / v a l u e > < / i t e m > < i t e m > < k e y > < s t r i n g > t e m p o r a d a < / s t r i n g > < / k e y > < v a l u e > < i n t > 1 0 4 < / i n t > < / v a l u e > < / i t e m > < i t e m > < k e y > < s t r i n g > C o d C l u b < / s t r i n g > < / k e y > < v a l u e > < i n t > 8 8 < / i n t > < / v a l u e > < / i t e m > < / C o l u m n W i d t h s > < C o l u m n D i s p l a y I n d e x > < i t e m > < k e y > < s t r i n g > C o d E q u i p o < / s t r i n g > < / k e y > < v a l u e > < i n t > 0 < / i n t > < / v a l u e > < / i t e m > < i t e m > < k e y > < s t r i n g > N o m b r e < / s t r i n g > < / k e y > < v a l u e > < i n t > 1 < / i n t > < / v a l u e > < / i t e m > < i t e m > < k e y > < s t r i n g > c l u b < / s t r i n g > < / k e y > < v a l u e > < i n t > 2 < / i n t > < / v a l u e > < / i t e m > < i t e m > < k e y > < s t r i n g > p r o v i n c i a < / s t r i n g > < / k e y > < v a l u e > < i n t > 3 < / i n t > < / v a l u e > < / i t e m > < i t e m > < k e y > < s t r i n g > A l i a s C a t e g o r i a < / s t r i n g > < / k e y > < v a l u e > < i n t > 4 < / i n t > < / v a l u e > < / i t e m > < i t e m > < k e y > < s t r i n g > A l i a s C a t e g o r i a   -   C o p i a < / s t r i n g > < / k e y > < v a l u e > < i n t > 5 < / i n t > < / v a l u e > < / i t e m > < i t e m > < k e y > < s t r i n g > N o m b r e F a s e < / s t r i n g > < / k e y > < v a l u e > < i n t > 6 < / i n t > < / v a l u e > < / i t e m > < i t e m > < k e y > < s t r i n g > t e m p o r a d a < / s t r i n g > < / k e y > < v a l u e > < i n t > 7 < / i n t > < / v a l u e > < / i t e m > < i t e m > < k e y > < s t r i n g > C o d C l u b < / s t r i n g > < / k e y > < v a l u e > < i n t > 8 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2.xml>��< ? x m l   v e r s i o n = " 1 . 0 "   e n c o d i n g = " U T F - 1 6 " ? > < G e m i n i   x m l n s = " h t t p : / / g e m i n i / p i v o t c u s t o m i z a t i o n / T a b l e X M L _ c a m b i o _ e q u i p o s   1 D M _ 4 b 1 6 4 0 e f - f 7 c 5 - 4 7 0 2 - a d 1 2 - 7 7 5 1 a a a 6 e 0 a 0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 C o d E q u i p o < / s t r i n g > < / k e y > < v a l u e > < i n t > 1 0 3 < / i n t > < / v a l u e > < / i t e m > < i t e m > < k e y > < s t r i n g > N o m b r e < / s t r i n g > < / k e y > < v a l u e > < i n t > 8 7 < / i n t > < / v a l u e > < / i t e m > < i t e m > < k e y > < s t r i n g > c l u b < / s t r i n g > < / k e y > < v a l u e > < i n t > 6 2 < / i n t > < / v a l u e > < / i t e m > < i t e m > < k e y > < s t r i n g > p r o v i n c i a < / s t r i n g > < / k e y > < v a l u e > < i n t > 9 3 < / i n t > < / v a l u e > < / i t e m > < i t e m > < k e y > < s t r i n g > A l i a s C a t e g o r i a < / s t r i n g > < / k e y > < v a l u e > < i n t > 1 2 5 < / i n t > < / v a l u e > < / i t e m > < i t e m > < k e y > < s t r i n g > A l i a s C a t e g o r i a   -   C o p i a < / s t r i n g > < / k e y > < v a l u e > < i n t > 1 7 1 < / i n t > < / v a l u e > < / i t e m > < i t e m > < k e y > < s t r i n g > N o m b r e F a s e < / s t r i n g > < / k e y > < v a l u e > < i n t > 1 1 5 < / i n t > < / v a l u e > < / i t e m > < i t e m > < k e y > < s t r i n g > t e m p o r a d a < / s t r i n g > < / k e y > < v a l u e > < i n t > 1 0 4 < / i n t > < / v a l u e > < / i t e m > < i t e m > < k e y > < s t r i n g > C o d C l u b < / s t r i n g > < / k e y > < v a l u e > < i n t > 8 8 < / i n t > < / v a l u e > < / i t e m > < / C o l u m n W i d t h s > < C o l u m n D i s p l a y I n d e x > < i t e m > < k e y > < s t r i n g > C o d E q u i p o < / s t r i n g > < / k e y > < v a l u e > < i n t > 0 < / i n t > < / v a l u e > < / i t e m > < i t e m > < k e y > < s t r i n g > N o m b r e < / s t r i n g > < / k e y > < v a l u e > < i n t > 1 < / i n t > < / v a l u e > < / i t e m > < i t e m > < k e y > < s t r i n g > c l u b < / s t r i n g > < / k e y > < v a l u e > < i n t > 2 < / i n t > < / v a l u e > < / i t e m > < i t e m > < k e y > < s t r i n g > p r o v i n c i a < / s t r i n g > < / k e y > < v a l u e > < i n t > 3 < / i n t > < / v a l u e > < / i t e m > < i t e m > < k e y > < s t r i n g > A l i a s C a t e g o r i a < / s t r i n g > < / k e y > < v a l u e > < i n t > 4 < / i n t > < / v a l u e > < / i t e m > < i t e m > < k e y > < s t r i n g > A l i a s C a t e g o r i a   -   C o p i a < / s t r i n g > < / k e y > < v a l u e > < i n t > 5 < / i n t > < / v a l u e > < / i t e m > < i t e m > < k e y > < s t r i n g > N o m b r e F a s e < / s t r i n g > < / k e y > < v a l u e > < i n t > 6 < / i n t > < / v a l u e > < / i t e m > < i t e m > < k e y > < s t r i n g > t e m p o r a d a < / s t r i n g > < / k e y > < v a l u e > < i n t > 7 < / i n t > < / v a l u e > < / i t e m > < i t e m > < k e y > < s t r i n g > C o d C l u b < / s t r i n g > < / k e y > < v a l u e > < i n t > 8 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3.xml>��< ? x m l   v e r s i o n = " 1 . 0 "   e n c o d i n g = " U T F - 1 6 " ? > < G e m i n i   x m l n s = " h t t p : / / g e m i n i / p i v o t c u s t o m i z a t i o n / T a b l e X M L _ c a m b i o _ e q u i p o s     2 _ 8 b 3 1 8 9 1 4 - b c 1 9 - 4 7 4 0 - 9 8 6 0 - 7 c 7 c b c e c d a 5 d " > < C u s t o m C o n t e n t   x m l n s = " h t t p : / / g e m i n i / p i v o t c u s t o m i z a t i o n / T a b l e X M L _ c a m b i o _ e q u i p o s   2 _ 8 b 3 1 8 9 1 4 - b c 1 9 - 4 7 4 0 - 9 8 6 0 - 7 c 7 c b c e c d a 5 d "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 C o d E q u i p o < / s t r i n g > < / k e y > < v a l u e > < i n t > 1 0 3 < / i n t > < / v a l u e > < / i t e m > < i t e m > < k e y > < s t r i n g > N o m b r e < / s t r i n g > < / k e y > < v a l u e > < i n t > 8 7 < / i n t > < / v a l u e > < / i t e m > < i t e m > < k e y > < s t r i n g > c l u b < / s t r i n g > < / k e y > < v a l u e > < i n t > 6 2 < / i n t > < / v a l u e > < / i t e m > < i t e m > < k e y > < s t r i n g > p r o v i n c i a < / s t r i n g > < / k e y > < v a l u e > < i n t > 9 3 < / i n t > < / v a l u e > < / i t e m > < i t e m > < k e y > < s t r i n g > A l i a s C a t e g o r i a < / s t r i n g > < / k e y > < v a l u e > < i n t > 1 2 5 < / i n t > < / v a l u e > < / i t e m > < i t e m > < k e y > < s t r i n g > A l i a s C a t e g o r i a   -   C o p i a < / s t r i n g > < / k e y > < v a l u e > < i n t > 1 7 1 < / i n t > < / v a l u e > < / i t e m > < i t e m > < k e y > < s t r i n g > N o m b r e F a s e < / s t r i n g > < / k e y > < v a l u e > < i n t > 1 1 5 < / i n t > < / v a l u e > < / i t e m > < i t e m > < k e y > < s t r i n g > t e m p o r a d a < / s t r i n g > < / k e y > < v a l u e > < i n t > 1 0 4 < / i n t > < / v a l u e > < / i t e m > < i t e m > < k e y > < s t r i n g > C o d C l u b < / s t r i n g > < / k e y > < v a l u e > < i n t > 8 8 < / i n t > < / v a l u e > < / i t e m > < / C o l u m n W i d t h s > < C o l u m n D i s p l a y I n d e x > < i t e m > < k e y > < s t r i n g > C o d E q u i p o < / s t r i n g > < / k e y > < v a l u e > < i n t > 0 < / i n t > < / v a l u e > < / i t e m > < i t e m > < k e y > < s t r i n g > N o m b r e < / s t r i n g > < / k e y > < v a l u e > < i n t > 1 < / i n t > < / v a l u e > < / i t e m > < i t e m > < k e y > < s t r i n g > c l u b < / s t r i n g > < / k e y > < v a l u e > < i n t > 2 < / i n t > < / v a l u e > < / i t e m > < i t e m > < k e y > < s t r i n g > p r o v i n c i a < / s t r i n g > < / k e y > < v a l u e > < i n t > 3 < / i n t > < / v a l u e > < / i t e m > < i t e m > < k e y > < s t r i n g > A l i a s C a t e g o r i a < / s t r i n g > < / k e y > < v a l u e > < i n t > 4 < / i n t > < / v a l u e > < / i t e m > < i t e m > < k e y > < s t r i n g > A l i a s C a t e g o r i a   -   C o p i a < / s t r i n g > < / k e y > < v a l u e > < i n t > 5 < / i n t > < / v a l u e > < / i t e m > < i t e m > < k e y > < s t r i n g > N o m b r e F a s e < / s t r i n g > < / k e y > < v a l u e > < i n t > 6 < / i n t > < / v a l u e > < / i t e m > < i t e m > < k e y > < s t r i n g > t e m p o r a d a < / s t r i n g > < / k e y > < v a l u e > < i n t > 7 < / i n t > < / v a l u e > < / i t e m > < i t e m > < k e y > < s t r i n g > C o d C l u b < / s t r i n g > < / k e y > < v a l u e > < i n t > 8 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4.xml>��< ? x m l   v e r s i o n = " 1 . 0 "   e n c o d i n g = " U T F - 1 6 " ? > < G e m i n i   x m l n s = " h t t p : / / g e m i n i / p i v o t c u s t o m i z a t i o n / T a b l e X M L _ c a m b i o _ e q u i p o s     2 _ 8 b 3 1 8 9 1 4 - b c 1 9 - 4 7 4 0 - 9 8 6 0 - 7 c 7 c b c e c d a 5 d " > < C u s t o m C o n t e n t   x m l n s = " h t t p : / / g e m i n i / p i v o t c u s t o m i z a t i o n / T a b l e X M L _ c a m b i o _ e q u i p o s   2 _ 8 b 3 1 8 9 1 4 - b c 1 9 - 4 7 4 0 - 9 8 6 0 - 7 c 7 c b c e c d a 5 d "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 C o d E q u i p o < / s t r i n g > < / k e y > < v a l u e > < i n t > 1 0 3 < / i n t > < / v a l u e > < / i t e m > < i t e m > < k e y > < s t r i n g > N o m b r e < / s t r i n g > < / k e y > < v a l u e > < i n t > 8 7 < / i n t > < / v a l u e > < / i t e m > < i t e m > < k e y > < s t r i n g > c l u b < / s t r i n g > < / k e y > < v a l u e > < i n t > 6 2 < / i n t > < / v a l u e > < / i t e m > < i t e m > < k e y > < s t r i n g > p r o v i n c i a < / s t r i n g > < / k e y > < v a l u e > < i n t > 9 3 < / i n t > < / v a l u e > < / i t e m > < i t e m > < k e y > < s t r i n g > A l i a s C a t e g o r i a < / s t r i n g > < / k e y > < v a l u e > < i n t > 1 2 5 < / i n t > < / v a l u e > < / i t e m > < i t e m > < k e y > < s t r i n g > A l i a s C a t e g o r i a   -   C o p i a < / s t r i n g > < / k e y > < v a l u e > < i n t > 1 7 1 < / i n t > < / v a l u e > < / i t e m > < i t e m > < k e y > < s t r i n g > N o m b r e F a s e < / s t r i n g > < / k e y > < v a l u e > < i n t > 1 1 5 < / i n t > < / v a l u e > < / i t e m > < i t e m > < k e y > < s t r i n g > t e m p o r a d a < / s t r i n g > < / k e y > < v a l u e > < i n t > 1 0 4 < / i n t > < / v a l u e > < / i t e m > < i t e m > < k e y > < s t r i n g > C o d C l u b < / s t r i n g > < / k e y > < v a l u e > < i n t > 8 8 < / i n t > < / v a l u e > < / i t e m > < / C o l u m n W i d t h s > < C o l u m n D i s p l a y I n d e x > < i t e m > < k e y > < s t r i n g > C o d E q u i p o < / s t r i n g > < / k e y > < v a l u e > < i n t > 0 < / i n t > < / v a l u e > < / i t e m > < i t e m > < k e y > < s t r i n g > N o m b r e < / s t r i n g > < / k e y > < v a l u e > < i n t > 1 < / i n t > < / v a l u e > < / i t e m > < i t e m > < k e y > < s t r i n g > c l u b < / s t r i n g > < / k e y > < v a l u e > < i n t > 2 < / i n t > < / v a l u e > < / i t e m > < i t e m > < k e y > < s t r i n g > p r o v i n c i a < / s t r i n g > < / k e y > < v a l u e > < i n t > 3 < / i n t > < / v a l u e > < / i t e m > < i t e m > < k e y > < s t r i n g > A l i a s C a t e g o r i a < / s t r i n g > < / k e y > < v a l u e > < i n t > 4 < / i n t > < / v a l u e > < / i t e m > < i t e m > < k e y > < s t r i n g > A l i a s C a t e g o r i a   -   C o p i a < / s t r i n g > < / k e y > < v a l u e > < i n t > 5 < / i n t > < / v a l u e > < / i t e m > < i t e m > < k e y > < s t r i n g > N o m b r e F a s e < / s t r i n g > < / k e y > < v a l u e > < i n t > 6 < / i n t > < / v a l u e > < / i t e m > < i t e m > < k e y > < s t r i n g > t e m p o r a d a < / s t r i n g > < / k e y > < v a l u e > < i n t > 7 < / i n t > < / v a l u e > < / i t e m > < i t e m > < k e y > < s t r i n g > C o d C l u b < / s t r i n g > < / k e y > < v a l u e > < i n t > 8 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5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26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 c a m b i o _ e q u i p o s   S R   M   A U T 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 c a m b i o _ e q u i p o s   S R   M   A U T 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 C o l u m n s \ C o d E q u i p o 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 C o l u m n s \ N o m b r e 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 C o l u m n s \ c l u b 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 C o l u m n s \ p r o v i n c i a 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 C o l u m n s \ A l i a s C a t e g o r i a 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 C o l u m n s \ A l i a s C a t e g o r i a   -   C o p i a 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 C o l u m n s \ N o m b r e F a s e 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 C o l u m n s \ t e m p o r a d a 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 C o l u m n s \ C o d C l u b 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 c a m b i o _ e q u i p o s   S R   M   P R E F 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 c a m b i o _ e q u i p o s   S R   M   P R E F 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 C o l u m n s \ C o d E q u i p o 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 C o l u m n s \ N o m b r e 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 C o l u m n s \ c l u b 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 C o l u m n s \ p r o v i n c i a 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 C o l u m n s \ A l i a s C a t e g o r i a 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 C o l u m n s \ A l i a s C a t e g o r i a   -   C o p i a 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 C o l u m n s \ N o m b r e F a s e 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 C o l u m n s \ t e m p o r a d a 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 C o l u m n s \ C o d C l u b 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 c a m b i o _ e q u i p o s   F E B   M A S C 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 c a m b i o _ e q u i p o s   F E B   M A S C 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 C o l u m n s \ C o d E q u i p o 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 C o l u m n s \ N o m b r e 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 C o l u m n s \ c l u b 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 C o l u m n s \ p r o v i n c i a 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 C o l u m n s \ A l i a s C a t e g o r i a 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 C o l u m n s \ A l i a s C a t e g o r i a   -   C o p i a 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 C o l u m n s \ N o m b r e F a s e 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 C o l u m n s \ t e m p o r a d a 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 C o l u m n s \ C o d C l u b 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 c a m b i o _ e q u i p o s     2 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 c a m b i o _ e q u i p o s     2 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 C o l u m n s \ C o d E q u i p o 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 C o l u m n s \ N o m b r e 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 C o l u m n s \ c l u b 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 C o l u m n s \ p r o v i n c i a 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 C o l u m n s \ A l i a s C a t e g o r i a 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 C o l u m n s \ A l i a s C a t e g o r i a   -   C o p i a 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 C o l u m n s \ N o m b r e F a s e 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 C o l u m n s \ t e m p o r a d a 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 C o l u m n s \ C o d C l u b 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 c a m b i o _ e q u i p o s   1 D M 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 c a m b i o _ e q u i p o s   1 D M 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 C o l u m n s \ C o d E q u i p o 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 C o l u m n s \ N o m b r e 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 C o l u m n s \ c l u b 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 C o l u m n s \ p r o v i n c i a 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 C o l u m n s \ A l i a s C a t e g o r i a 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 C o l u m n s \ A l i a s C a t e g o r i a   -   C o p i a 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 C o l u m n s \ N o m b r e F a s e 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 C o l u m n s \ t e m p o r a d a 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 C o l u m n s \ C o d C l u b 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 c a m b i o _ e q u i p o s   F E B   F E M   Y   1 D F 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 c a m b i o _ e q u i p o s   F E B   F E M   Y   1 D F 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 C o l u m n s \ C o d E q u i p o 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 C o l u m n s \ N o m b r e 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 C o l u m n s \ c l u b 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 C o l u m n s \ p r o v i n c i a 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 C o l u m n s \ A l i a s C a t e g o r i a 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 C o l u m n s \ A l i a s C a t e g o r i a   -   C o p i a 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 C o l u m n s \ N o m b r e F a s e 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 C o l u m n s \ t e m p o r a d a 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 C o l u m n s \ C o d C l u b 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 c a m b i o _ e q u i p o s 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 c a m b i o _ e q u i p o s 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 C o l u m n s \ C o d E q u i p o 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 C o l u m n s \ N o m b r e 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 C o l u m n s \ c l u b 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 C o l u m n s \ p r o v i n c i a 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 C o l u m n s \ M a i l 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 C o l u m n s \ A l i a s C a t e g o r i a 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 C o l u m n s \ A l i a s C a t e g o r i a   -   C o p i a 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 C o l u m n s \ N o m b r e F a s e 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 C o l u m n s \ t e m p o r a d a 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 C o l u m n s \ C o d C l u b 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7.xml>��< ? x m l   v e r s i o n = " 1 . 0 "   e n c o d i n g = " U T F - 1 6 " ? > < G e m i n i   x m l n s = " h t t p : / / g e m i n i / p i v o t c u s t o m i z a t i o n / T a b l e O r d e r " > < C u s t o m C o n t e n t > < ! [ C D A T A [ c a m b i o _ e q u i p o s _ c 4 4 0 9 1 a 6 - 7 7 8 b - 4 0 2 9 - 9 5 e 0 - 0 c 4 f 3 6 7 a a e 8 4 , c a m b i o _ e q u i p o s   S R   M   A U T _ b 0 f 7 e 7 e d - e e d c - 4 d 6 e - 9 c 7 7 - 8 7 f c 3 1 f 4 7 6 b 4 , c a m b i o _ e q u i p o s   S R   M   P R E F _ 3 1 3 e c 8 1 a - 3 e 7 6 - 4 d 3 f - 9 e 4 0 - 2 8 9 8 5 5 c 1 9 6 0 b , c a m b i o _ e q u i p o s   1 D M _ 4 b 1 6 4 0 e f - f 7 c 5 - 4 7 0 2 - a d 1 2 - 7 7 5 1 a a a 6 e 0 a 0 , c a m b i o _ e q u i p o s   F E B   F E M   Y   1 D F _ 5 3 d 3 7 c b 6 - d 2 f 9 - 4 c 6 6 - 8 1 c 6 - a c 2 6 e 9 c b 3 f a f ] ] > < / C u s t o m C o n t e n t > < / G e m i n i > 
</file>

<file path=customXml/item28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29.xml>��< ? x m l   v e r s i o n = " 1 . 0 "   e n c o d i n g = " U T F - 1 6 " ? > < G e m i n i   x m l n s = " h t t p : / / g e m i n i / p i v o t c u s t o m i z a t i o n / T a b l e X M L _ c a m b i o _ e q u i p o s   S R   M   P R E F _ 3 1 3 e c 8 1 a - 3 e 7 6 - 4 d 3 f - 9 e 4 0 - 2 8 9 8 5 5 c 1 9 6 0 b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 C o d E q u i p o < / s t r i n g > < / k e y > < v a l u e > < i n t > 1 0 3 < / i n t > < / v a l u e > < / i t e m > < i t e m > < k e y > < s t r i n g > N o m b r e < / s t r i n g > < / k e y > < v a l u e > < i n t > 8 7 < / i n t > < / v a l u e > < / i t e m > < i t e m > < k e y > < s t r i n g > c l u b < / s t r i n g > < / k e y > < v a l u e > < i n t > 6 2 < / i n t > < / v a l u e > < / i t e m > < i t e m > < k e y > < s t r i n g > p r o v i n c i a < / s t r i n g > < / k e y > < v a l u e > < i n t > 9 3 < / i n t > < / v a l u e > < / i t e m > < i t e m > < k e y > < s t r i n g > A l i a s C a t e g o r i a < / s t r i n g > < / k e y > < v a l u e > < i n t > 1 2 5 < / i n t > < / v a l u e > < / i t e m > < i t e m > < k e y > < s t r i n g > A l i a s C a t e g o r i a   -   C o p i a < / s t r i n g > < / k e y > < v a l u e > < i n t > 1 7 1 < / i n t > < / v a l u e > < / i t e m > < i t e m > < k e y > < s t r i n g > N o m b r e F a s e < / s t r i n g > < / k e y > < v a l u e > < i n t > 1 1 5 < / i n t > < / v a l u e > < / i t e m > < i t e m > < k e y > < s t r i n g > t e m p o r a d a < / s t r i n g > < / k e y > < v a l u e > < i n t > 1 0 4 < / i n t > < / v a l u e > < / i t e m > < i t e m > < k e y > < s t r i n g > C o d C l u b < / s t r i n g > < / k e y > < v a l u e > < i n t > 8 8 < / i n t > < / v a l u e > < / i t e m > < / C o l u m n W i d t h s > < C o l u m n D i s p l a y I n d e x > < i t e m > < k e y > < s t r i n g > C o d E q u i p o < / s t r i n g > < / k e y > < v a l u e > < i n t > 0 < / i n t > < / v a l u e > < / i t e m > < i t e m > < k e y > < s t r i n g > N o m b r e < / s t r i n g > < / k e y > < v a l u e > < i n t > 1 < / i n t > < / v a l u e > < / i t e m > < i t e m > < k e y > < s t r i n g > c l u b < / s t r i n g > < / k e y > < v a l u e > < i n t > 2 < / i n t > < / v a l u e > < / i t e m > < i t e m > < k e y > < s t r i n g > p r o v i n c i a < / s t r i n g > < / k e y > < v a l u e > < i n t > 3 < / i n t > < / v a l u e > < / i t e m > < i t e m > < k e y > < s t r i n g > A l i a s C a t e g o r i a < / s t r i n g > < / k e y > < v a l u e > < i n t > 4 < / i n t > < / v a l u e > < / i t e m > < i t e m > < k e y > < s t r i n g > A l i a s C a t e g o r i a   -   C o p i a < / s t r i n g > < / k e y > < v a l u e > < i n t > 5 < / i n t > < / v a l u e > < / i t e m > < i t e m > < k e y > < s t r i n g > N o m b r e F a s e < / s t r i n g > < / k e y > < v a l u e > < i n t > 6 < / i n t > < / v a l u e > < / i t e m > < i t e m > < k e y > < s t r i n g > t e m p o r a d a < / s t r i n g > < / k e y > < v a l u e > < i n t > 7 < / i n t > < / v a l u e > < / i t e m > < i t e m > < k e y > < s t r i n g > C o d C l u b < / s t r i n g > < / k e y > < v a l u e > < i n t > 8 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T a b l e X M L _ c a m b i o _ e q u i p o s     2 _ 8 b 3 1 8 9 1 4 - b c 1 9 - 4 7 4 0 - 9 8 6 0 - 7 c 7 c b c e c d a 5 d " > < C u s t o m C o n t e n t   x m l n s = " h t t p : / / g e m i n i / p i v o t c u s t o m i z a t i o n / T a b l e X M L _ c a m b i o _ e q u i p o s   2 _ 8 b 3 1 8 9 1 4 - b c 1 9 - 4 7 4 0 - 9 8 6 0 - 7 c 7 c b c e c d a 5 d "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 C o d E q u i p o < / s t r i n g > < / k e y > < v a l u e > < i n t > 1 0 3 < / i n t > < / v a l u e > < / i t e m > < i t e m > < k e y > < s t r i n g > N o m b r e < / s t r i n g > < / k e y > < v a l u e > < i n t > 8 7 < / i n t > < / v a l u e > < / i t e m > < i t e m > < k e y > < s t r i n g > c l u b < / s t r i n g > < / k e y > < v a l u e > < i n t > 6 2 < / i n t > < / v a l u e > < / i t e m > < i t e m > < k e y > < s t r i n g > p r o v i n c i a < / s t r i n g > < / k e y > < v a l u e > < i n t > 9 3 < / i n t > < / v a l u e > < / i t e m > < i t e m > < k e y > < s t r i n g > A l i a s C a t e g o r i a < / s t r i n g > < / k e y > < v a l u e > < i n t > 1 2 5 < / i n t > < / v a l u e > < / i t e m > < i t e m > < k e y > < s t r i n g > A l i a s C a t e g o r i a   -   C o p i a < / s t r i n g > < / k e y > < v a l u e > < i n t > 1 7 1 < / i n t > < / v a l u e > < / i t e m > < i t e m > < k e y > < s t r i n g > N o m b r e F a s e < / s t r i n g > < / k e y > < v a l u e > < i n t > 1 1 5 < / i n t > < / v a l u e > < / i t e m > < i t e m > < k e y > < s t r i n g > t e m p o r a d a < / s t r i n g > < / k e y > < v a l u e > < i n t > 1 0 4 < / i n t > < / v a l u e > < / i t e m > < i t e m > < k e y > < s t r i n g > C o d C l u b < / s t r i n g > < / k e y > < v a l u e > < i n t > 8 8 < / i n t > < / v a l u e > < / i t e m > < / C o l u m n W i d t h s > < C o l u m n D i s p l a y I n d e x > < i t e m > < k e y > < s t r i n g > C o d E q u i p o < / s t r i n g > < / k e y > < v a l u e > < i n t > 0 < / i n t > < / v a l u e > < / i t e m > < i t e m > < k e y > < s t r i n g > N o m b r e < / s t r i n g > < / k e y > < v a l u e > < i n t > 1 < / i n t > < / v a l u e > < / i t e m > < i t e m > < k e y > < s t r i n g > c l u b < / s t r i n g > < / k e y > < v a l u e > < i n t > 2 < / i n t > < / v a l u e > < / i t e m > < i t e m > < k e y > < s t r i n g > p r o v i n c i a < / s t r i n g > < / k e y > < v a l u e > < i n t > 3 < / i n t > < / v a l u e > < / i t e m > < i t e m > < k e y > < s t r i n g > A l i a s C a t e g o r i a < / s t r i n g > < / k e y > < v a l u e > < i n t > 4 < / i n t > < / v a l u e > < / i t e m > < i t e m > < k e y > < s t r i n g > A l i a s C a t e g o r i a   -   C o p i a < / s t r i n g > < / k e y > < v a l u e > < i n t > 5 < / i n t > < / v a l u e > < / i t e m > < i t e m > < k e y > < s t r i n g > N o m b r e F a s e < / s t r i n g > < / k e y > < v a l u e > < i n t > 6 < / i n t > < / v a l u e > < / i t e m > < i t e m > < k e y > < s t r i n g > t e m p o r a d a < / s t r i n g > < / k e y > < v a l u e > < i n t > 7 < / i n t > < / v a l u e > < / i t e m > < i t e m > < k e y > < s t r i n g > C o d C l u b < / s t r i n g > < / k e y > < v a l u e > < i n t > 8 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0.xml>��< ? x m l   v e r s i o n = " 1 . 0 "   e n c o d i n g = " U T F - 1 6 " ? > < G e m i n i   x m l n s = " h t t p : / / g e m i n i / p i v o t c u s t o m i z a t i o n / T a b l e X M L _ c a m b i o _ e q u i p o s   S R   M   A U T _ b 0 f 7 e 7 e d - e e d c - 4 d 6 e - 9 c 7 7 - 8 7 f c 3 1 f 4 7 6 b 4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 C o d E q u i p o < / s t r i n g > < / k e y > < v a l u e > < i n t > 1 0 3 < / i n t > < / v a l u e > < / i t e m > < i t e m > < k e y > < s t r i n g > N o m b r e < / s t r i n g > < / k e y > < v a l u e > < i n t > 8 7 < / i n t > < / v a l u e > < / i t e m > < i t e m > < k e y > < s t r i n g > c l u b < / s t r i n g > < / k e y > < v a l u e > < i n t > 6 2 < / i n t > < / v a l u e > < / i t e m > < i t e m > < k e y > < s t r i n g > p r o v i n c i a < / s t r i n g > < / k e y > < v a l u e > < i n t > 9 3 < / i n t > < / v a l u e > < / i t e m > < i t e m > < k e y > < s t r i n g > A l i a s C a t e g o r i a < / s t r i n g > < / k e y > < v a l u e > < i n t > 1 2 5 < / i n t > < / v a l u e > < / i t e m > < i t e m > < k e y > < s t r i n g > A l i a s C a t e g o r i a   -   C o p i a < / s t r i n g > < / k e y > < v a l u e > < i n t > 1 7 1 < / i n t > < / v a l u e > < / i t e m > < i t e m > < k e y > < s t r i n g > N o m b r e F a s e < / s t r i n g > < / k e y > < v a l u e > < i n t > 1 1 5 < / i n t > < / v a l u e > < / i t e m > < i t e m > < k e y > < s t r i n g > t e m p o r a d a < / s t r i n g > < / k e y > < v a l u e > < i n t > 1 0 4 < / i n t > < / v a l u e > < / i t e m > < i t e m > < k e y > < s t r i n g > C o d C l u b < / s t r i n g > < / k e y > < v a l u e > < i n t > 8 8 < / i n t > < / v a l u e > < / i t e m > < / C o l u m n W i d t h s > < C o l u m n D i s p l a y I n d e x > < i t e m > < k e y > < s t r i n g > C o d E q u i p o < / s t r i n g > < / k e y > < v a l u e > < i n t > 0 < / i n t > < / v a l u e > < / i t e m > < i t e m > < k e y > < s t r i n g > N o m b r e < / s t r i n g > < / k e y > < v a l u e > < i n t > 1 < / i n t > < / v a l u e > < / i t e m > < i t e m > < k e y > < s t r i n g > c l u b < / s t r i n g > < / k e y > < v a l u e > < i n t > 2 < / i n t > < / v a l u e > < / i t e m > < i t e m > < k e y > < s t r i n g > p r o v i n c i a < / s t r i n g > < / k e y > < v a l u e > < i n t > 3 < / i n t > < / v a l u e > < / i t e m > < i t e m > < k e y > < s t r i n g > A l i a s C a t e g o r i a < / s t r i n g > < / k e y > < v a l u e > < i n t > 4 < / i n t > < / v a l u e > < / i t e m > < i t e m > < k e y > < s t r i n g > A l i a s C a t e g o r i a   -   C o p i a < / s t r i n g > < / k e y > < v a l u e > < i n t > 5 < / i n t > < / v a l u e > < / i t e m > < i t e m > < k e y > < s t r i n g > N o m b r e F a s e < / s t r i n g > < / k e y > < v a l u e > < i n t > 6 < / i n t > < / v a l u e > < / i t e m > < i t e m > < k e y > < s t r i n g > t e m p o r a d a < / s t r i n g > < / k e y > < v a l u e > < i n t > 7 < / i n t > < / v a l u e > < / i t e m > < i t e m > < k e y > < s t r i n g > C o d C l u b < / s t r i n g > < / k e y > < v a l u e > < i n t > 8 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1.xml>��< ? x m l   v e r s i o n = " 1 . 0 "   e n c o d i n g = " U T F - 1 6 " ? > < G e m i n i   x m l n s = " h t t p : / / g e m i n i / p i v o t c u s t o m i z a t i o n / T a b l e X M L _ c a m b i o _ e q u i p o s     2 _ 8 b 3 1 8 9 1 4 - b c 1 9 - 4 7 4 0 - 9 8 6 0 - 7 c 7 c b c e c d a 5 d " > < C u s t o m C o n t e n t   x m l n s = " h t t p : / / g e m i n i / p i v o t c u s t o m i z a t i o n / T a b l e X M L _ c a m b i o _ e q u i p o s   2 _ 8 b 3 1 8 9 1 4 - b c 1 9 - 4 7 4 0 - 9 8 6 0 - 7 c 7 c b c e c d a 5 d "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 C o d E q u i p o < / s t r i n g > < / k e y > < v a l u e > < i n t > 1 0 3 < / i n t > < / v a l u e > < / i t e m > < i t e m > < k e y > < s t r i n g > N o m b r e < / s t r i n g > < / k e y > < v a l u e > < i n t > 8 7 < / i n t > < / v a l u e > < / i t e m > < i t e m > < k e y > < s t r i n g > c l u b < / s t r i n g > < / k e y > < v a l u e > < i n t > 6 2 < / i n t > < / v a l u e > < / i t e m > < i t e m > < k e y > < s t r i n g > p r o v i n c i a < / s t r i n g > < / k e y > < v a l u e > < i n t > 9 3 < / i n t > < / v a l u e > < / i t e m > < i t e m > < k e y > < s t r i n g > A l i a s C a t e g o r i a < / s t r i n g > < / k e y > < v a l u e > < i n t > 1 2 5 < / i n t > < / v a l u e > < / i t e m > < i t e m > < k e y > < s t r i n g > A l i a s C a t e g o r i a   -   C o p i a < / s t r i n g > < / k e y > < v a l u e > < i n t > 1 7 1 < / i n t > < / v a l u e > < / i t e m > < i t e m > < k e y > < s t r i n g > N o m b r e F a s e < / s t r i n g > < / k e y > < v a l u e > < i n t > 1 1 5 < / i n t > < / v a l u e > < / i t e m > < i t e m > < k e y > < s t r i n g > t e m p o r a d a < / s t r i n g > < / k e y > < v a l u e > < i n t > 1 0 4 < / i n t > < / v a l u e > < / i t e m > < i t e m > < k e y > < s t r i n g > C o d C l u b < / s t r i n g > < / k e y > < v a l u e > < i n t > 8 8 < / i n t > < / v a l u e > < / i t e m > < / C o l u m n W i d t h s > < C o l u m n D i s p l a y I n d e x > < i t e m > < k e y > < s t r i n g > C o d E q u i p o < / s t r i n g > < / k e y > < v a l u e > < i n t > 0 < / i n t > < / v a l u e > < / i t e m > < i t e m > < k e y > < s t r i n g > N o m b r e < / s t r i n g > < / k e y > < v a l u e > < i n t > 1 < / i n t > < / v a l u e > < / i t e m > < i t e m > < k e y > < s t r i n g > c l u b < / s t r i n g > < / k e y > < v a l u e > < i n t > 2 < / i n t > < / v a l u e > < / i t e m > < i t e m > < k e y > < s t r i n g > p r o v i n c i a < / s t r i n g > < / k e y > < v a l u e > < i n t > 3 < / i n t > < / v a l u e > < / i t e m > < i t e m > < k e y > < s t r i n g > A l i a s C a t e g o r i a < / s t r i n g > < / k e y > < v a l u e > < i n t > 4 < / i n t > < / v a l u e > < / i t e m > < i t e m > < k e y > < s t r i n g > A l i a s C a t e g o r i a   -   C o p i a < / s t r i n g > < / k e y > < v a l u e > < i n t > 5 < / i n t > < / v a l u e > < / i t e m > < i t e m > < k e y > < s t r i n g > N o m b r e F a s e < / s t r i n g > < / k e y > < v a l u e > < i n t > 6 < / i n t > < / v a l u e > < / i t e m > < i t e m > < k e y > < s t r i n g > t e m p o r a d a < / s t r i n g > < / k e y > < v a l u e > < i n t > 7 < / i n t > < / v a l u e > < / i t e m > < i t e m > < k e y > < s t r i n g > C o d C l u b < / s t r i n g > < / k e y > < v a l u e > < i n t > 8 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2.xml>��< ? x m l   v e r s i o n = " 1 . 0 "   e n c o d i n g = " U T F - 1 6 " ? > < G e m i n i   x m l n s = " h t t p : / / g e m i n i / p i v o t c u s t o m i z a t i o n / T a b l e X M L _ c a m b i o _ e q u i p o s     2 _ 8 b 3 1 8 9 1 4 - b c 1 9 - 4 7 4 0 - 9 8 6 0 - 7 c 7 c b c e c d a 5 d " > < C u s t o m C o n t e n t   x m l n s = " h t t p : / / g e m i n i / p i v o t c u s t o m i z a t i o n / T a b l e X M L _ c a m b i o _ e q u i p o s   2 _ 8 b 3 1 8 9 1 4 - b c 1 9 - 4 7 4 0 - 9 8 6 0 - 7 c 7 c b c e c d a 5 d "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 C o d E q u i p o < / s t r i n g > < / k e y > < v a l u e > < i n t > 1 0 3 < / i n t > < / v a l u e > < / i t e m > < i t e m > < k e y > < s t r i n g > N o m b r e < / s t r i n g > < / k e y > < v a l u e > < i n t > 8 7 < / i n t > < / v a l u e > < / i t e m > < i t e m > < k e y > < s t r i n g > c l u b < / s t r i n g > < / k e y > < v a l u e > < i n t > 6 2 < / i n t > < / v a l u e > < / i t e m > < i t e m > < k e y > < s t r i n g > p r o v i n c i a < / s t r i n g > < / k e y > < v a l u e > < i n t > 9 3 < / i n t > < / v a l u e > < / i t e m > < i t e m > < k e y > < s t r i n g > A l i a s C a t e g o r i a < / s t r i n g > < / k e y > < v a l u e > < i n t > 1 2 5 < / i n t > < / v a l u e > < / i t e m > < i t e m > < k e y > < s t r i n g > A l i a s C a t e g o r i a   -   C o p i a < / s t r i n g > < / k e y > < v a l u e > < i n t > 1 7 1 < / i n t > < / v a l u e > < / i t e m > < i t e m > < k e y > < s t r i n g > N o m b r e F a s e < / s t r i n g > < / k e y > < v a l u e > < i n t > 1 1 5 < / i n t > < / v a l u e > < / i t e m > < i t e m > < k e y > < s t r i n g > t e m p o r a d a < / s t r i n g > < / k e y > < v a l u e > < i n t > 1 0 4 < / i n t > < / v a l u e > < / i t e m > < i t e m > < k e y > < s t r i n g > C o d C l u b < / s t r i n g > < / k e y > < v a l u e > < i n t > 8 8 < / i n t > < / v a l u e > < / i t e m > < / C o l u m n W i d t h s > < C o l u m n D i s p l a y I n d e x > < i t e m > < k e y > < s t r i n g > C o d E q u i p o < / s t r i n g > < / k e y > < v a l u e > < i n t > 0 < / i n t > < / v a l u e > < / i t e m > < i t e m > < k e y > < s t r i n g > N o m b r e < / s t r i n g > < / k e y > < v a l u e > < i n t > 1 < / i n t > < / v a l u e > < / i t e m > < i t e m > < k e y > < s t r i n g > c l u b < / s t r i n g > < / k e y > < v a l u e > < i n t > 2 < / i n t > < / v a l u e > < / i t e m > < i t e m > < k e y > < s t r i n g > p r o v i n c i a < / s t r i n g > < / k e y > < v a l u e > < i n t > 3 < / i n t > < / v a l u e > < / i t e m > < i t e m > < k e y > < s t r i n g > A l i a s C a t e g o r i a < / s t r i n g > < / k e y > < v a l u e > < i n t > 4 < / i n t > < / v a l u e > < / i t e m > < i t e m > < k e y > < s t r i n g > A l i a s C a t e g o r i a   -   C o p i a < / s t r i n g > < / k e y > < v a l u e > < i n t > 5 < / i n t > < / v a l u e > < / i t e m > < i t e m > < k e y > < s t r i n g > N o m b r e F a s e < / s t r i n g > < / k e y > < v a l u e > < i n t > 6 < / i n t > < / v a l u e > < / i t e m > < i t e m > < k e y > < s t r i n g > t e m p o r a d a < / s t r i n g > < / k e y > < v a l u e > < i n t > 7 < / i n t > < / v a l u e > < / i t e m > < i t e m > < k e y > < s t r i n g > C o d C l u b < / s t r i n g > < / k e y > < v a l u e > < i n t > 8 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3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34.xml>��< ? x m l   v e r s i o n = " 1 . 0 "   e n c o d i n g = " u t f - 1 6 " ? > < D a t a M a s h u p   s q m i d = " 5 4 d 2 a 6 e 6 - 2 7 7 6 - 4 6 0 1 - 8 6 0 d - 7 7 7 b 0 5 f 9 e 1 3 3 "   x m l n s = " h t t p : / / s c h e m a s . m i c r o s o f t . c o m / D a t a M a s h u p " > A A A A A A Y K A A B Q S w M E F A A C A A g A I m 2 i W o V G F Q i l A A A A 9 g A A A B I A H A B D b 2 5 m a W c v U G F j a 2 F n Z S 5 4 b W w g o h g A K K A U A A A A A A A A A A A A A A A A A A A A A A A A A A A A h Y 8 x D o I w G I W v Q r r T l p q o I T 9 l M G 6 S m J A Y 1 6 Z U a I B i a L H c z c E j e Q U x i r o 5 v u 9 9 w 3 v 3 6 w 3 S s W 2 C i + q t 7 k y C I k x R o I z s C m 3 K B A 3 u F K 5 R y m E v Z C 1 K F U y y s f F o i w R V z p 1 j Q r z 3 2 C 9 w 1 5 e E U R q R Y 7 b L Z a V a g T 6 y / i + H 2 l g n j F S I w + E 1 h j M c s S V m b I U p k B l C p s 1 X Y N P e Z / s D Y T M 0 b u g V V z b c 5 k D m C O T 9 g T 8 A U E s D B B Q A A g A I A C J t o l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i b a J a / T l x b / 8 G A A C N T A A A E w A c A E Z v c m 1 1 b G F z L 1 N l Y 3 R p b 2 4 x L m 0 g o h g A K K A U A A A A A A A A A A A A A A A A A A A A A A A A A A A A 7 Z v d b t s 2 F M f v A + Q d C P X G B h R j U t I 0 w Z Y B j i w n 7 m w n s 9 J i b R A E t M S 4 H G T J k 2 S 3 W 9 A X G r C L o W + w v N h I f V m S q a + B B V a E v W g t 8 p D 8 i R / n / E m q P j I D 7 D r A i P 5 V v t / f 2 9 / z P 0 A P W c C E y z l 2 7 9 F v a 7 x y f X A G b B T s 7 w H y 5 8 r D C + S Q l C t r b v Y G M I C G u / Z M 1 J E s 3 z k b n m t v D y b v j J / H k g x u L z H y o G d + w C a 0 p 3 C D F 5 A 2 d B Z 4 a 3 T X l a P 6 s B N 4 8 G F u b u 4 3 6 j 2 t b g 5 9 R K s P 2 3 m 8 n c I l O p O y V p L 8 E 3 a s M y k x l u 4 + 3 9 L f d 3 G N e f b 7 t x h 9 J P U x 2 0 m q z x d J G q A l i 5 W / k D T X X i 8 d 6 A N i H E A L + h K p / Q b O b d S b o a W 7 Q Z G B 3 2 F w y I 8 S t k j P S C N L D 5 P p 7 w H 2 k G m S j q E P Y 5 f 0 F b Z g a G W u 6 N 8 B s t G D 6 4 S 2 Q / g p z I B L 7 K O A d G e w t q G X T f K Q j 7 w N p E k a X E Y t W E k L Z p J i J 8 2 k K S v P 3 W D H x D B N M V f p z w Q h T b h 0 P f h 6 j R b x C 0 A D L a E T N o p J l Q H J 8 H D 8 + E C H i F b n 5 n M W 3 j q q q 2 9 j 6 A 9 j q 6 m 7 n H v o I s z 7 3 E 0 7 f Y h t 0 u M P 2 C a D m O t y g 5 C Z w c z 9 6 H d Y Q y M D B M 0 P o H N r 2 u v 5 H f j h R y B d 9 2 c 3 o 8 G V A f q T k X F z Z V w Z U h d A x y J G I Y m W Q N 6 R R g g c 2 j z 9 5 Y A h W i I H O y 4 Y z S T g e q D K d g J 9 c 2 3 X G J 8 j 5 1 e 4 b F r 1 1 n q C P w W V p h q 0 U I A a 1 R q b N u L V A r c H l H / + B A O 8 w T 5 + + p K C w + o y u r + C T 3 / D p G w v b a 6 8 3 M h 5 g E 6 A 7 U Y v k R o 3 e o 3 X a w e T r K T i O r t t n f 1 1 4 D p P X 5 b Y b F H o 2 k M P y E N O g N q U w U v i N s F 7 1 4 F 2 a b F x b 9 g 7 U M u z h 0 C 7 7 I / H + v R C r z L S p w P d 6 J d b j C 7 6 d T b k H Q 9 w m w H L F W g 0 a N e z 0 U S f 9 c F Q P y + 1 M f S L N 9 N B j Q 3 K D X 6 j M S 2 W a T C k c Z F 2 c 2 e n 0 H 9 p q N n c 2 S l m o M X a s e q K 3 e g z L R m F b r c Y D 4 G 1 X t k k 0 F t w 6 5 w H U V I Q h 8 T O r h 9 P 3 L + W j Q z 5 F H A A N H d F c n a a 9 I G H X M 9 C T j E K 0 0 Q v C c M s Q h K H N T c T g q O o E 0 Y p E i d y 4 b A V Y l p V E s 4 C R A I m f d X d Y M Y g N 1 w v 6 J S 8 n v z 4 W N 7 q F X 3 h 3 g D 5 J n I s 7 C w + Z 1 p 7 C 2 0 y o B 4 i J D b 8 A 1 p u t q d I k o m I x R p 1 d r l k y Y h m S T g X t 4 + S H B f 0 k h p u 0 K d A L u W r g l F K a X a 5 t z w 0 l r y n g u l r I K n N k Z Q M k / o 1 m Q 6 b M 6 k Z J u J 4 u P B E f o V s B E z o Q T M g b s k n g p o I T a K y 3 M w E 7 l t W u t Q Z 7 y A D V k 2 J S K M 0 P Y M o 2 K B z m 6 7 O O x k c d 2 U Q / L 5 C I C A G D C d g k j 2 M E 6 6 6 S P o X p r h D F P 7 W F 9 S 8 C V 1 l b E T q M D T q H L J r K 3 Z w p G Q s O b O d M c B + Q F x I b k W z W G W Q 9 U Z V s + C o d B a w Q O Q 6 R 0 8 M Z m A C 1 P c N Z 0 Y l 2 8 v m M / S I h Z Y P X T G a w g X t u D n a S z Z a G o l j r u u Z P u R B 9 q o 5 2 T G L L C s s Y r T + m x s e Z C f N y V 5 t y Z j K K g Q b 6 h M e W M p 3 z b l O S M t F u U 9 S u L E c t m A h 3 L u d V J x X v P q o R U w 9 p F z s H R R J n w 7 B p G 9 w Y W o T V J U s U 3 Z H E S H x 6 q Y W M V W h Q b V u N y t L y o A P W b m f Z 7 2 F z N z H k 9 T + g N v w t f D u y t G W K D 9 4 F I j X 4 L X w 6 Q p 1 6 o w D F J K o T 1 + D y S 9 c g F q 4 c u U 4 B 5 T v p J C J V y + 1 8 O I K d e P M E y y S P N b p T N K 4 M J 2 2 Y D r J M O W 7 i S J x 6 i W 1 j R 8 / J W 1 n N 8 L p E x e S F p 5 b p Z 4 7 e z 5 D + k Q 7 5 0 L R w l e r 1 F f n D p v i R y 4 g b X Y 9 4 b Y n c w a U P n E h a e G R 1 c O o D 9 J h G X O R i m o L F 6 x S F 5 w 9 N E u f e J C 0 W M D q y 6 0 G K 1 O t R J D x 8 i 1 q i 6 h w y i L L K T K e Y C 2 i g 3 r M J s t v j 3 j C t R l Q G i V K T 3 z p N N M P O G o 0 t U U A U 0 + L a I U o l r B V 9 l u z j f h h G 0 d 9 k m j H k t u T W u 3 P Z C q c p G a A c l d i L P T 0 U m x 7 V h k e 8 O b 4 o m N g h k X m k L i Q q 1 b m H l b m 7 h y R F / L p X S Y i p Y l 0 q 4 b I G L a o s 3 j Y X r T c G b 5 y s 9 p W q V F N e 2 O 8 g G C G F u H l L s t g i j f I r u m J y K Z 6 U C K b O u T I q o Y 5 k 9 3 t 7 u 9 h p 3 S m Z j 8 0 e F G 4 e 6 f h i i 4 G 8 A 4 o g 6 E k v j w Q X x 4 8 h y 8 P W n v i n I c o + 3 6 B N l p 7 B 0 + L M k v m b l 1 L r X L 3 r q V W J X e H D Y P Y 7 q 3 h N x j A / q c h p C p 0 V O Q d V u Q d 1 c c H L r f H i r g + F t f H 4 v p Y X B 9 / q 9 f H h R W j l C 9 l 5 r 3 x Y 9 4 N R a u 4 z 1 r E T e + p d 4 D i u + m I P K f q W V V W C n t 6 O S L k v J D z z 0 H O c / w W l t e 3 j 0 K B C w U u F L h Q 4 E K B C w U u F P j X + I C T h 0 h O P + E T S l k o 5 W e q l C u / c i 0 5 M M + Z C H U r 1 K 1 Q t 0 L d C n U r 1 O 1 z V L d Z B V q J U S 9 F w / / o I r S o 0 K J C i + 5 8 I V o i R d k 6 R C h R o U S F E h V K V C h R o U S F E t 1 V o v 8 C U E s B A i 0 A F A A C A A g A I m 2 i W o V G F Q i l A A A A 9 g A A A B I A A A A A A A A A A A A A A A A A A A A A A E N v b m Z p Z y 9 Q Y W N r Y W d l L n h t b F B L A Q I t A B Q A A g A I A C J t o l o P y u m r p A A A A O k A A A A T A A A A A A A A A A A A A A A A A P E A A A B b Q 2 9 u d G V u d F 9 U e X B l c 1 0 u e G 1 s U E s B A i 0 A F A A C A A g A I m 2 i W v 0 5 c W / / B g A A j U w A A B M A A A A A A A A A A A A A A A A A 4 g E A A E Z v c m 1 1 b G F z L 1 N l Y 3 R p b 2 4 x L m 1 Q S w U G A A A A A A M A A w D C A A A A L g k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/ 4 g A A A A A A A D d i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Y 2 F t Y m l v X 2 V x d W l w b 3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U G l 2 b 3 R U Y W J s Z S I g L z 4 8 R W 5 0 c n k g V H l w Z T 0 i R m l s b F R v R G F 0 Y U 1 v Z G V s R W 5 h Y m x l Z C I g V m F s d W U 9 I m w x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N v b H V t b l R 5 c G V z I i B W Y W x 1 Z T 0 i c 0 J n W U d C Z 1 l H Q m d Z Q 0 J n P T 0 i I C 8 + P E V u d H J 5 I F R 5 c G U 9 I k Z p b G x M Y X N 0 V X B k Y X R l Z C I g V m F s d W U 9 I m Q y M D I 1 L T A 1 L T A y V D E x O j Q x O j A 0 L j E w O T I w M T d a I i A v P j x F b n R y e S B U e X B l P S J G a W x s R X J y b 3 J D b 3 V u d C I g V m F s d W U 9 I m w w I i A v P j x F b n R y e S B U e X B l P S J S Z W N v d m V y e V R h c m d l d F N o Z W V 0 I i B W Y W x 1 Z T 0 i c 0 h v a m E x I i A v P j x F b n R y e S B U e X B l P S J S Z W N v d m V y e V R h c m d l d E N v b H V t b i I g V m F s d W U 9 I m w y I i A v P j x F b n R y e S B U e X B l P S J S Z W N v d m V y e V R h c m d l d F J v d y I g V m F s d W U 9 I m w 1 I i A v P j x F b n R y e S B U e X B l P S J R d W V y e U l E I i B W Y W x 1 Z T 0 i c z Y 1 M z V k Z T Q x L T h i Z G Q t N D c 2 Y y 1 i Z D U 2 L W Q 5 Z D Q 5 Z D l l Z m I 3 M y I g L z 4 8 R W 5 0 c n k g V H l w Z T 0 i R m l s b E N v b H V t b k 5 h b W V z I i B W Y W x 1 Z T 0 i c 1 s m c X V v d D t D b 2 R F c X V p c G 8 m c X V v d D s s J n F 1 b 3 Q 7 T m 9 t Y n J l J n F 1 b 3 Q 7 L C Z x d W 9 0 O 2 N s d W I m c X V v d D s s J n F 1 b 3 Q 7 c H J v d m l u Y 2 l h J n F 1 b 3 Q 7 L C Z x d W 9 0 O 0 1 h a W w m c X V v d D s s J n F 1 b 3 Q 7 Q W x p Y X N D Y X R l Z 2 9 y a W E m c X V v d D s s J n F 1 b 3 Q 7 Q W x p Y X N D Y X R l Z 2 9 y a W E g L S B D b 3 B p Y S Z x d W 9 0 O y w m c X V v d D t O b 2 1 i c m V G Y X N l J n F 1 b 3 Q 7 L C Z x d W 9 0 O 3 R l b X B v c m F k Y S Z x d W 9 0 O y w m c X V v d D t D b 2 R D b H V i J n F 1 b 3 Q 7 X S I g L z 4 8 R W 5 0 c n k g V H l w Z T 0 i U G l 2 b 3 R P Y m p l Y 3 R O Y W 1 l I i B W Y W x 1 Z T 0 i c 1 N S I E 0 g U F J F R i F U Y W J s Y U R p b s O h b W l j Y T E i I C 8 + P E V u d H J 5 I F R 5 c G U 9 I k Z p b G x T d G F 0 d X M i I F Z h b H V l P S J z Q 2 9 t c G x l d G U i I C 8 + P E V u d H J 5 I F R 5 c G U 9 I k Z p b G x F c n J v c k N v Z G U i I F Z h b H V l P S J z V W 5 r b m 9 3 b i I g L z 4 8 R W 5 0 c n k g V H l w Z T 0 i R m l s b E N v d W 5 0 I i B W Y W x 1 Z T 0 i b D E z O D Q i I C 8 + P E V u d H J 5 I F R 5 c G U 9 I k F k Z G V k V G 9 E Y X R h T W 9 k Z W w i I F Z h b H V l P S J s M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N h b W J p b 1 9 l c X V p c G 9 z L 1 Z h b G 9 y I H J l Z W 1 w b G F 6 Y W R v M z E u e 0 N v Z E V x d W l w b y w w f S Z x d W 9 0 O y w m c X V v d D t P Z G J j L k R h d G F T b 3 V y Y 2 V c X C 8 x L 2 R z b j 1 G Q k N W L U 1 Z U 1 F M L 2 l u d H J h Z m J j d l 9 2 M i 8 v L 2 N h b W J p b 1 9 l c X V p c G 9 z L n t O b 2 1 i c m U s M 3 0 m c X V v d D s s J n F 1 b 3 Q 7 T 2 R i Y y 5 E Y X R h U 2 9 1 c m N l X F w v M S 9 k c 2 4 9 R k J D V i 1 N W V N R T C 9 p b n R y Y W Z i Y 3 Z f d j I v L y 9 j Y W 1 i a W 9 f Z X F 1 a X B v c y 5 7 Y 2 x 1 Y i w 0 f S Z x d W 9 0 O y w m c X V v d D t P Z G J j L k R h d G F T b 3 V y Y 2 V c X C 8 x L 2 R z b j 1 G Q k N W L U 1 Z U 1 F M L 2 l u d H J h Z m J j d l 9 2 M i 8 v L 2 N h b W J p b 1 9 l c X V p c G 9 z L n t w c m 9 2 a W 5 j a W E s N 3 0 m c X V v d D s s J n F 1 b 3 Q 7 T 2 R i Y y 5 E Y X R h U 2 9 1 c m N l X F w v M S 9 k c 2 4 9 R k J D V i 1 N W V N R T C 9 p b n R y Y W Z i Y 3 Z f d j I v L y 9 j Y W 1 i a W 9 f Z X F 1 a X B v c y 5 7 T W F p b C w x M X 0 m c X V v d D s s J n F 1 b 3 Q 7 U 2 V j d G l v b j E v Y 2 F t Y m l v X 2 V x d W l w b 3 M v V m F s b 3 I g c m V l b X B s Y X p h Z G 8 y O S 5 7 Q W x p Y X N D Y X R l Z 2 9 y a W E s N X 0 m c X V v d D s s J n F 1 b 3 Q 7 U 2 V j d G l v b j E v Y 2 F t Y m l v X 2 V x d W l w b 3 M v V m F s b 3 I g c m V l b X B s Y X p h Z G 8 z L n t B b G l h c 0 N h d G V n b 3 J p Y S A t I E N v c G l h L D Z 9 J n F 1 b 3 Q 7 L C Z x d W 9 0 O 0 9 k Y m M u R G F 0 Y V N v d X J j Z V x c L z E v Z H N u P U Z C Q 1 Y t T V l T U U w v a W 5 0 c m F m Y m N 2 X 3 Y y L y 8 v Y 2 F t Y m l v X 2 V x d W l w b 3 M u e 0 5 v b W J y Z U Z h c 2 U s M j d 9 J n F 1 b 3 Q 7 L C Z x d W 9 0 O 0 9 k Y m M u R G F 0 Y V N v d X J j Z V x c L z E v Z H N u P U Z C Q 1 Y t T V l T U U w v a W 5 0 c m F m Y m N 2 X 3 Y y L y 8 v Y 2 F t Y m l v X 2 V x d W l w b 3 M u e 3 R l b X B v c m F k Y S w z M H 0 m c X V v d D s s J n F 1 b 3 Q 7 U 2 V j d G l v b j E v Y 2 F t Y m l v X 2 V x d W l w b 3 M v U H J p b W V y b 3 M g Y 2 F y Y W N 0 Z X J l c y B p b n N l c n R h Z G 9 z L n t Q c m l t Z X J v c y B j Y X J h Y 3 R l c m V z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j Y W 1 i a W 9 f Z X F 1 a X B v c y 9 W Y W x v c i B y Z W V t c G x h e m F k b z M x L n t D b 2 R F c X V p c G 8 s M H 0 m c X V v d D s s J n F 1 b 3 Q 7 T 2 R i Y y 5 E Y X R h U 2 9 1 c m N l X F w v M S 9 k c 2 4 9 R k J D V i 1 N W V N R T C 9 p b n R y Y W Z i Y 3 Z f d j I v L y 9 j Y W 1 i a W 9 f Z X F 1 a X B v c y 5 7 T m 9 t Y n J l L D N 9 J n F 1 b 3 Q 7 L C Z x d W 9 0 O 0 9 k Y m M u R G F 0 Y V N v d X J j Z V x c L z E v Z H N u P U Z C Q 1 Y t T V l T U U w v a W 5 0 c m F m Y m N 2 X 3 Y y L y 8 v Y 2 F t Y m l v X 2 V x d W l w b 3 M u e 2 N s d W I s N H 0 m c X V v d D s s J n F 1 b 3 Q 7 T 2 R i Y y 5 E Y X R h U 2 9 1 c m N l X F w v M S 9 k c 2 4 9 R k J D V i 1 N W V N R T C 9 p b n R y Y W Z i Y 3 Z f d j I v L y 9 j Y W 1 i a W 9 f Z X F 1 a X B v c y 5 7 c H J v d m l u Y 2 l h L D d 9 J n F 1 b 3 Q 7 L C Z x d W 9 0 O 0 9 k Y m M u R G F 0 Y V N v d X J j Z V x c L z E v Z H N u P U Z C Q 1 Y t T V l T U U w v a W 5 0 c m F m Y m N 2 X 3 Y y L y 8 v Y 2 F t Y m l v X 2 V x d W l w b 3 M u e 0 1 h a W w s M T F 9 J n F 1 b 3 Q 7 L C Z x d W 9 0 O 1 N l Y 3 R p b 2 4 x L 2 N h b W J p b 1 9 l c X V p c G 9 z L 1 Z h b G 9 y I H J l Z W 1 w b G F 6 Y W R v M j k u e 0 F s a W F z Q 2 F 0 Z W d v c m l h L D V 9 J n F 1 b 3 Q 7 L C Z x d W 9 0 O 1 N l Y 3 R p b 2 4 x L 2 N h b W J p b 1 9 l c X V p c G 9 z L 1 Z h b G 9 y I H J l Z W 1 w b G F 6 Y W R v M y 5 7 Q W x p Y X N D Y X R l Z 2 9 y a W E g L S B D b 3 B p Y S w 2 f S Z x d W 9 0 O y w m c X V v d D t P Z G J j L k R h d G F T b 3 V y Y 2 V c X C 8 x L 2 R z b j 1 G Q k N W L U 1 Z U 1 F M L 2 l u d H J h Z m J j d l 9 2 M i 8 v L 2 N h b W J p b 1 9 l c X V p c G 9 z L n t O b 2 1 i c m V G Y X N l L D I 3 f S Z x d W 9 0 O y w m c X V v d D t P Z G J j L k R h d G F T b 3 V y Y 2 V c X C 8 x L 2 R z b j 1 G Q k N W L U 1 Z U 1 F M L 2 l u d H J h Z m J j d l 9 2 M i 8 v L 2 N h b W J p b 1 9 l c X V p c G 9 z L n t 0 Z W 1 w b 3 J h Z G E s M z B 9 J n F 1 b 3 Q 7 L C Z x d W 9 0 O 1 N l Y 3 R p b 2 4 x L 2 N h b W J p b 1 9 l c X V p c G 9 z L 1 B y a W 1 l c m 9 z I G N h c m F j d G V y Z X M g a W 5 z Z X J 0 Y W R v c y 5 7 U H J p b W V y b 3 M g Y 2 F y Y W N 0 Z X J l c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Y 2 F t Y m l v X 2 V x d W l w b 3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F t Y m l v X 2 V x d W l w b 3 M v a W 5 0 c m F m Y m N 2 X 3 Y y X 0 R h d G F i Y X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F t Y m l v X 2 V x d W l w b 3 M v Y 2 F t Y m l v X 2 V x d W l w b 3 N f V m l l d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h b W J p b 1 9 l c X V p c G 9 z L 0 N v b H V t b m F z J T I w c X V p d G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Y W 1 i a W 9 f Z X F 1 a X B v c y 9 G a W x h c y U y M G Z p b H R y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h b W J p b 1 9 l c X V p c G 9 z L 0 N v b H V t b m E l M j B k d X B s a W N h Z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Y W 1 i a W 9 f Z X F 1 a X B v c y 9 G a W x h c y U y M G 9 y Z G V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h b W J p b 1 9 l c X V p c G 9 z L 1 Z h b G 9 y J T I w c m V l b X B s Y X p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Y W 1 i a W 9 f Z X F 1 a X B v c y 9 W Y W x v c i U y M H J l Z W 1 w b G F 6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h b W J p b 1 9 l c X V p c G 9 z L 1 Z h b G 9 y J T I w c m V l b X B s Y X p h Z G 8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F t Y m l v X 2 V x d W l w b 3 M v V m F s b 3 I l M j B y Z W V t c G x h e m F k b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Y W 1 i a W 9 f Z X F 1 a X B v c y 9 G a W x h c y U y M G Z p b H R y Y W R h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Y W 1 i a W 9 f Z X F 1 a X B v c y 9 D b 2 x 1 b W 5 h c y U y M H J l b 3 J k Z W 5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F t Y m l v X 2 V x d W l w b 3 M v U H J p b W V y b 3 M l M j B j Y X J h Y 3 R l c m V z J T I w a W 5 z Z X J 0 Y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h b W J p b 1 9 l c X V p c G 9 z L 0 N v b H V t b m F z J T I w Y 2 9 u J T I w b m 9 t Y n J l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Y W 1 i a W 9 f Z X F 1 a X B v c y U y M D F E T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G F z d F V w Z G F 0 Z W Q i I F Z h b H V l P S J k M j A y N S 0 w N C 0 y O V Q x O D o y M D o y M S 4 z O D Q y N T Q x W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W N p w 7 N u I i A v P j x F b n R y e S B U e X B l P S J G a W x s Z W R D b 2 1 w b G V 0 Z V J l c 3 V s d F R v V 2 9 y a 3 N o Z W V 0 I i B W Y W x 1 Z T 0 i b D A i I C 8 + P E V u d H J 5 I F R 5 c G U 9 I k Z p b G x U b 0 R h d G F N b 2 R l b E V u Y W J s Z W Q i I F Z h b H V l P S J s M S I g L z 4 8 R W 5 0 c n k g V H l w Z T 0 i R m l s b E V y c m 9 y Q 2 9 k Z S I g V m F s d W U 9 I n N V b m t u b 3 d u I i A v P j x F b n R y e S B U e X B l P S J G a W x s Q 2 9 1 b n Q i I F Z h b H V l P S J s N D g i I C 8 + P E V u d H J 5 I F R 5 c G U 9 I k Z p b G x F c n J v c k N v d W 5 0 I i B W Y W x 1 Z T 0 i b D A i I C 8 + P E V u d H J 5 I F R 5 c G U 9 I l F 1 Z X J 5 S U Q i I F Z h b H V l P S J z Z D g 3 N D Q 1 O D A t Z D U 1 Z C 0 0 Y W U 2 L W F j Z G M t O T k 2 N z V l N z Y 0 Z j Z l I i A v P j x F b n R y e S B U e X B l P S J M b 2 F k Z W R U b 0 F u Y W x 5 c 2 l z U 2 V y d m l j Z X M i I F Z h b H V l P S J s M C I g L z 4 8 R W 5 0 c n k g V H l w Z T 0 i R m l s b E 9 i a m V j d F R 5 c G U i I F Z h b H V l P S J z Q 2 9 u b m V j d G l v b k 9 u b H k i I C 8 + P E V u d H J 5 I F R 5 c G U 9 I k Z p b G x D b 2 x 1 b W 5 U e X B l c y I g V m F s d W U 9 I n N C Z 1 l H Q m d Z R 0 J n W U N C Z z 0 9 I i A v P j x F b n R y e S B U e X B l P S J G a W x s Q 2 9 s d W 1 u T m F t Z X M i I F Z h b H V l P S J z W y Z x d W 9 0 O 0 N v Z E V x d W l w b y Z x d W 9 0 O y w m c X V v d D t O b 2 1 i c m U m c X V v d D s s J n F 1 b 3 Q 7 Y 2 x 1 Y i Z x d W 9 0 O y w m c X V v d D t w c m 9 2 a W 5 j a W E m c X V v d D s s J n F 1 b 3 Q 7 T W F p b C Z x d W 9 0 O y w m c X V v d D t B b G l h c 0 N h d G V n b 3 J p Y S Z x d W 9 0 O y w m c X V v d D t B b G l h c 0 N h d G V n b 3 J p Y S A t I E N v c G l h J n F 1 b 3 Q 7 L C Z x d W 9 0 O 0 5 v b W J y Z U Z h c 2 U m c X V v d D s s J n F 1 b 3 Q 7 d G V t c G 9 y Y W R h J n F 1 b 3 Q 7 L C Z x d W 9 0 O 0 N v Z E N s d W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J n F 1 b 3 Q 7 Q 2 9 k Q 2 x 1 Y i Z x d W 9 0 O 1 0 s J n F 1 b 3 Q 7 c X V l c n l S Z W x h d G l v b n N o a X B z J n F 1 b 3 Q 7 O l t d L C Z x d W 9 0 O 2 N v b H V t b k l k Z W 5 0 a X R p Z X M m c X V v d D s 6 W y Z x d W 9 0 O 0 9 k Y m M u R G F 0 Y V N v d X J j Z V x c L z E v Z H N u P U Z C Q 1 Y t T V l T U U w v a W 5 0 c m F m Y m N 2 X 3 Y y L y 8 v Y 2 F t Y m l v X 2 V x d W l w b 3 M u e 0 N v Z E V x d W l w b y w y f S Z x d W 9 0 O y w m c X V v d D t P Z G J j L k R h d G F T b 3 V y Y 2 V c X C 8 x L 2 R z b j 1 G Q k N W L U 1 Z U 1 F M L 2 l u d H J h Z m J j d l 9 2 M i 8 v L 2 N h b W J p b 1 9 l c X V p c G 9 z L n t O b 2 1 i c m U s M 3 0 m c X V v d D s s J n F 1 b 3 Q 7 T 2 R i Y y 5 E Y X R h U 2 9 1 c m N l X F w v M S 9 k c 2 4 9 R k J D V i 1 N W V N R T C 9 p b n R y Y W Z i Y 3 Z f d j I v L y 9 j Y W 1 i a W 9 f Z X F 1 a X B v c y 5 7 Y 2 x 1 Y i w 0 f S Z x d W 9 0 O y w m c X V v d D t P Z G J j L k R h d G F T b 3 V y Y 2 V c X C 8 x L 2 R z b j 1 G Q k N W L U 1 Z U 1 F M L 2 l u d H J h Z m J j d l 9 2 M i 8 v L 2 N h b W J p b 1 9 l c X V p c G 9 z L n t w c m 9 2 a W 5 j a W E s N 3 0 m c X V v d D s s J n F 1 b 3 Q 7 T 2 R i Y y 5 E Y X R h U 2 9 1 c m N l X F w v M S 9 k c 2 4 9 R k J D V i 1 N W V N R T C 9 p b n R y Y W Z i Y 3 Z f d j I v L y 9 j Y W 1 i a W 9 f Z X F 1 a X B v c y 5 7 T W F p b C w x M X 0 m c X V v d D s s J n F 1 b 3 Q 7 T 2 R i Y y 5 E Y X R h U 2 9 1 c m N l X F w v M S 9 k c 2 4 9 R k J D V i 1 N W V N R T C 9 p b n R y Y W Z i Y 3 Z f d j I v L y 9 j Y W 1 i a W 9 f Z X F 1 a X B v c y 5 7 Q W x p Y X N D Y X R l Z 2 9 y a W E s M j Z 9 J n F 1 b 3 Q 7 L C Z x d W 9 0 O 1 N l Y 3 R p b 2 4 x L 2 N h b W J p b 1 9 l c X V p c G 9 z I D F E T S 9 W Y W x v c i B y Z W V t c G x h e m F k b z M u e 0 F s a W F z Q 2 F 0 Z W d v c m l h I C 0 g Q 2 9 w a W E s N n 0 m c X V v d D s s J n F 1 b 3 Q 7 T 2 R i Y y 5 E Y X R h U 2 9 1 c m N l X F w v M S 9 k c 2 4 9 R k J D V i 1 N W V N R T C 9 p b n R y Y W Z i Y 3 Z f d j I v L y 9 j Y W 1 i a W 9 f Z X F 1 a X B v c y 5 7 T m 9 t Y n J l R m F z Z S w y N 3 0 m c X V v d D s s J n F 1 b 3 Q 7 T 2 R i Y y 5 E Y X R h U 2 9 1 c m N l X F w v M S 9 k c 2 4 9 R k J D V i 1 N W V N R T C 9 p b n R y Y W Z i Y 3 Z f d j I v L y 9 j Y W 1 i a W 9 f Z X F 1 a X B v c y 5 7 d G V t c G 9 y Y W R h L D M w f S Z x d W 9 0 O y w m c X V v d D t T Z W N 0 a W 9 u M S 9 j Y W 1 i a W 9 f Z X F 1 a X B v c y A x R E 0 v U H J p b W V y b 3 M g Y 2 F y Y W N 0 Z X J l c y B p b n N l c n R h Z G 9 z L n t Q c m l t Z X J v c y B j Y X J h Y 3 R l c m V z L D l 9 J n F 1 b 3 Q 7 X S w m c X V v d D t D b 2 x 1 b W 5 D b 3 V u d C Z x d W 9 0 O z o x M C w m c X V v d D t L Z X l D b 2 x 1 b W 5 O Y W 1 l c y Z x d W 9 0 O z p b J n F 1 b 3 Q 7 Q 2 9 k Q 2 x 1 Y i Z x d W 9 0 O 1 0 s J n F 1 b 3 Q 7 Q 2 9 s d W 1 u S W R l b n R p d G l l c y Z x d W 9 0 O z p b J n F 1 b 3 Q 7 T 2 R i Y y 5 E Y X R h U 2 9 1 c m N l X F w v M S 9 k c 2 4 9 R k J D V i 1 N W V N R T C 9 p b n R y Y W Z i Y 3 Z f d j I v L y 9 j Y W 1 i a W 9 f Z X F 1 a X B v c y 5 7 Q 2 9 k R X F 1 a X B v L D J 9 J n F 1 b 3 Q 7 L C Z x d W 9 0 O 0 9 k Y m M u R G F 0 Y V N v d X J j Z V x c L z E v Z H N u P U Z C Q 1 Y t T V l T U U w v a W 5 0 c m F m Y m N 2 X 3 Y y L y 8 v Y 2 F t Y m l v X 2 V x d W l w b 3 M u e 0 5 v b W J y Z S w z f S Z x d W 9 0 O y w m c X V v d D t P Z G J j L k R h d G F T b 3 V y Y 2 V c X C 8 x L 2 R z b j 1 G Q k N W L U 1 Z U 1 F M L 2 l u d H J h Z m J j d l 9 2 M i 8 v L 2 N h b W J p b 1 9 l c X V p c G 9 z L n t j b H V i L D R 9 J n F 1 b 3 Q 7 L C Z x d W 9 0 O 0 9 k Y m M u R G F 0 Y V N v d X J j Z V x c L z E v Z H N u P U Z C Q 1 Y t T V l T U U w v a W 5 0 c m F m Y m N 2 X 3 Y y L y 8 v Y 2 F t Y m l v X 2 V x d W l w b 3 M u e 3 B y b 3 Z p b m N p Y S w 3 f S Z x d W 9 0 O y w m c X V v d D t P Z G J j L k R h d G F T b 3 V y Y 2 V c X C 8 x L 2 R z b j 1 G Q k N W L U 1 Z U 1 F M L 2 l u d H J h Z m J j d l 9 2 M i 8 v L 2 N h b W J p b 1 9 l c X V p c G 9 z L n t N Y W l s L D E x f S Z x d W 9 0 O y w m c X V v d D t P Z G J j L k R h d G F T b 3 V y Y 2 V c X C 8 x L 2 R z b j 1 G Q k N W L U 1 Z U 1 F M L 2 l u d H J h Z m J j d l 9 2 M i 8 v L 2 N h b W J p b 1 9 l c X V p c G 9 z L n t B b G l h c 0 N h d G V n b 3 J p Y S w y N n 0 m c X V v d D s s J n F 1 b 3 Q 7 U 2 V j d G l v b j E v Y 2 F t Y m l v X 2 V x d W l w b 3 M g M U R N L 1 Z h b G 9 y I H J l Z W 1 w b G F 6 Y W R v M y 5 7 Q W x p Y X N D Y X R l Z 2 9 y a W E g L S B D b 3 B p Y S w 2 f S Z x d W 9 0 O y w m c X V v d D t P Z G J j L k R h d G F T b 3 V y Y 2 V c X C 8 x L 2 R z b j 1 G Q k N W L U 1 Z U 1 F M L 2 l u d H J h Z m J j d l 9 2 M i 8 v L 2 N h b W J p b 1 9 l c X V p c G 9 z L n t O b 2 1 i c m V G Y X N l L D I 3 f S Z x d W 9 0 O y w m c X V v d D t P Z G J j L k R h d G F T b 3 V y Y 2 V c X C 8 x L 2 R z b j 1 G Q k N W L U 1 Z U 1 F M L 2 l u d H J h Z m J j d l 9 2 M i 8 v L 2 N h b W J p b 1 9 l c X V p c G 9 z L n t 0 Z W 1 w b 3 J h Z G E s M z B 9 J n F 1 b 3 Q 7 L C Z x d W 9 0 O 1 N l Y 3 R p b 2 4 x L 2 N h b W J p b 1 9 l c X V p c G 9 z I D F E T S 9 Q c m l t Z X J v c y B j Y X J h Y 3 R l c m V z I G l u c 2 V y d G F k b 3 M u e 1 B y a W 1 l c m 9 z I G N h c m F j d G V y Z X M s O X 0 m c X V v d D t d L C Z x d W 9 0 O 1 J l b G F 0 a W 9 u c 2 h p c E l u Z m 8 m c X V v d D s 6 W 1 1 9 I i A v P j x F b n R y e S B U e X B l P S J B Z G R l Z F R v R G F 0 Y U 1 v Z G V s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Y 2 F t Y m l v X 2 V x d W l w b 3 M l M j A x R E 0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F t Y m l v X 2 V x d W l w b 3 M l M j A x R E 0 v a W 5 0 c m F m Y m N 2 X 3 Y y X 0 R h d G F i Y X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F t Y m l v X 2 V x d W l w b 3 M l M j A x R E 0 v Y 2 F t Y m l v X 2 V x d W l w b 3 N f V m l l d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h b W J p b 1 9 l c X V p c G 9 z J T I w M U R N L 0 N v b H V t b m F z J T I w c X V p d G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Y W 1 i a W 9 f Z X F 1 a X B v c y U y M D F E T S 9 G a W x h c y U y M G Z p b H R y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h b W J p b 1 9 l c X V p c G 9 z J T I w M U R N L 0 Z p b G F z J T I w Z m l s d H J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h b W J p b 1 9 l c X V p c G 9 z J T I w M U R N L 0 N v b H V t b m E l M j B k d X B s a W N h Z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Y W 1 i a W 9 f Z X F 1 a X B v c y U y M D F E T S 9 D b 2 x 1 b W 5 h c y U y M H J l b 3 J k Z W 5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F t Y m l v X 2 V x d W l w b 3 M l M j A x R E 0 v R m l s Y X M l M j B v c m R l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Y W 1 i a W 9 f Z X F 1 a X B v c y U y M D F E T S 9 W Y W x v c i U y M H J l Z W 1 w b G F 6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F t Y m l v X 2 V x d W l w b 3 M l M j A x R E 0 v V m F s b 3 I l M j B y Z W V t c G x h e m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Y W 1 i a W 9 f Z X F 1 a X B v c y U y M D F E T S 9 W Y W x v c i U y M H J l Z W 1 w b G F 6 Y W R v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h b W J p b 1 9 l c X V p c G 9 z J T I w M U R N L 1 Z h b G 9 y J T I w c m V l b X B s Y X p h Z G 8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F t Y m l v X 2 V x d W l w b 3 M l M j A x R E 0 v U H J p b W V y b 3 M l M j B j Y X J h Y 3 R l c m V z J T I w a W 5 z Z X J 0 Y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h b W J p b 1 9 l c X V p c G 9 z J T I w M U R N L 0 N v b H V t b m F z J T I w Y 2 9 u J T I w b m 9 t Y n J l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Y W 1 i a W 9 f Z X F 1 a X B v c y 9 E d X B s a W N h Z G 9 z J T I w c X V p d G F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Y W 1 i a W 9 f Z X F 1 a X B v c y U y M F N S J T I w T S U y M E F V V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N v d W 5 0 I i B W Y W x 1 Z T 0 i b D Q y I i A v P j x F b n R y e S B U e X B l P S J G a W x s T G F z d F V w Z G F 0 Z W Q i I F Z h b H V l P S J k M j A y N S 0 w N C 0 y M 1 Q x M j o w M j o z N S 4 z M z M 4 O D U 4 W i I g L z 4 8 R W 5 0 c n k g V H l w Z T 0 i R m l s b E N v b H V t b l R 5 c G V z I i B W Y W x 1 Z T 0 i c 0 J n W U d C Z 1 l H Q m d Z Q 0 J n P T 0 i I C 8 + P E V u d H J 5 I F R 5 c G U 9 I k Z p b G x D b 2 x 1 b W 5 O Y W 1 l c y I g V m F s d W U 9 I n N b J n F 1 b 3 Q 7 Q 2 9 k R X F 1 a X B v J n F 1 b 3 Q 7 L C Z x d W 9 0 O 0 5 v b W J y Z S Z x d W 9 0 O y w m c X V v d D t j b H V i J n F 1 b 3 Q 7 L C Z x d W 9 0 O 3 B y b 3 Z p b m N p Y S Z x d W 9 0 O y w m c X V v d D t N Y W l s J n F 1 b 3 Q 7 L C Z x d W 9 0 O 0 F s a W F z Q 2 F 0 Z W d v c m l h J n F 1 b 3 Q 7 L C Z x d W 9 0 O 0 F s a W F z Q 2 F 0 Z W d v c m l h I C 0 g Q 2 9 w a W E m c X V v d D s s J n F 1 b 3 Q 7 T m 9 t Y n J l R m F z Z S Z x d W 9 0 O y w m c X V v d D t 0 Z W 1 w b 3 J h Z G E m c X V v d D s s J n F 1 b 3 Q 7 Q 2 9 k Q 2 x 1 Y i Z x d W 9 0 O 1 0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F N 0 Y X R 1 c y I g V m F s d W U 9 I n N D b 2 1 w b G V 0 Z S I g L z 4 8 R W 5 0 c n k g V H l w Z T 0 i T G 9 h Z G V k V G 9 B b m F s e X N p c 1 N l c n Z p Y 2 V z I i B W Y W x 1 Z T 0 i b D A i I C 8 + P E V u d H J 5 I F R 5 c G U 9 I l F 1 Z X J 5 S U Q i I F Z h b H V l P S J z N 2 F k Z j A 3 O T A t Y z l l O C 0 0 O G M 5 L T k 0 M D c t Z T Q z M m E 3 O W U 0 Z j N i I i A v P j x F b n R y e S B U e X B l P S J B Z G R l Z F R v R G F 0 Y U 1 v Z G V s I i B W Y W x 1 Z T 0 i b D E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P Z G J j L k R h d G F T b 3 V y Y 2 V c X C 8 x L 2 R z b j 1 G Q k N W L U 1 Z U 1 F M L 2 l u d H J h Z m J j d l 9 2 M i 8 v L 2 N h b W J p b 1 9 l c X V p c G 9 z L n t D b 2 R F c X V p c G 8 s M n 0 m c X V v d D s s J n F 1 b 3 Q 7 T 2 R i Y y 5 E Y X R h U 2 9 1 c m N l X F w v M S 9 k c 2 4 9 R k J D V i 1 N W V N R T C 9 p b n R y Y W Z i Y 3 Z f d j I v L y 9 j Y W 1 i a W 9 f Z X F 1 a X B v c y 5 7 T m 9 t Y n J l L D N 9 J n F 1 b 3 Q 7 L C Z x d W 9 0 O 0 9 k Y m M u R G F 0 Y V N v d X J j Z V x c L z E v Z H N u P U Z C Q 1 Y t T V l T U U w v a W 5 0 c m F m Y m N 2 X 3 Y y L y 8 v Y 2 F t Y m l v X 2 V x d W l w b 3 M u e 2 N s d W I s N H 0 m c X V v d D s s J n F 1 b 3 Q 7 T 2 R i Y y 5 E Y X R h U 2 9 1 c m N l X F w v M S 9 k c 2 4 9 R k J D V i 1 N W V N R T C 9 p b n R y Y W Z i Y 3 Z f d j I v L y 9 j Y W 1 i a W 9 f Z X F 1 a X B v c y 5 7 c H J v d m l u Y 2 l h L D d 9 J n F 1 b 3 Q 7 L C Z x d W 9 0 O 0 9 k Y m M u R G F 0 Y V N v d X J j Z V x c L z E v Z H N u P U Z C Q 1 Y t T V l T U U w v a W 5 0 c m F m Y m N 2 X 3 Y y L y 8 v Y 2 F t Y m l v X 2 V x d W l w b 3 M u e 0 1 h a W w s M T F 9 J n F 1 b 3 Q 7 L C Z x d W 9 0 O 0 9 k Y m M u R G F 0 Y V N v d X J j Z V x c L z E v Z H N u P U Z C Q 1 Y t T V l T U U w v a W 5 0 c m F m Y m N 2 X 3 Y y L y 8 v Y 2 F t Y m l v X 2 V x d W l w b 3 M u e 0 F s a W F z Q 2 F 0 Z W d v c m l h L D I 2 f S Z x d W 9 0 O y w m c X V v d D t T Z W N 0 a W 9 u M S 9 j Y W 1 i a W 9 f Z X F 1 a X B v c y B T U i B N I E F V V C 9 W Y W x v c i B y Z W V t c G x h e m F k b z M u e 0 F s a W F z Q 2 F 0 Z W d v c m l h I C 0 g Q 2 9 w a W E s N n 0 m c X V v d D s s J n F 1 b 3 Q 7 T 2 R i Y y 5 E Y X R h U 2 9 1 c m N l X F w v M S 9 k c 2 4 9 R k J D V i 1 N W V N R T C 9 p b n R y Y W Z i Y 3 Z f d j I v L y 9 j Y W 1 i a W 9 f Z X F 1 a X B v c y 5 7 T m 9 t Y n J l R m F z Z S w y N 3 0 m c X V v d D s s J n F 1 b 3 Q 7 T 2 R i Y y 5 E Y X R h U 2 9 1 c m N l X F w v M S 9 k c 2 4 9 R k J D V i 1 N W V N R T C 9 p b n R y Y W Z i Y 3 Z f d j I v L y 9 j Y W 1 i a W 9 f Z X F 1 a X B v c y 5 7 d G V t c G 9 y Y W R h L D M w f S Z x d W 9 0 O y w m c X V v d D t T Z W N 0 a W 9 u M S 9 j Y W 1 i a W 9 f Z X F 1 a X B v c y B T U i B N I E F V V C 9 Q c m l t Z X J v c y B j Y X J h Y 3 R l c m V z I G l u c 2 V y d G F k b 3 M u e 1 B y a W 1 l c m 9 z I G N h c m F j d G V y Z X M s O X 0 m c X V v d D t d L C Z x d W 9 0 O 0 N v b H V t b k N v d W 5 0 J n F 1 b 3 Q 7 O j E w L C Z x d W 9 0 O 0 t l e U N v b H V t b k 5 h b W V z J n F 1 b 3 Q 7 O l t d L C Z x d W 9 0 O 0 N v b H V t b k l k Z W 5 0 a X R p Z X M m c X V v d D s 6 W y Z x d W 9 0 O 0 9 k Y m M u R G F 0 Y V N v d X J j Z V x c L z E v Z H N u P U Z C Q 1 Y t T V l T U U w v a W 5 0 c m F m Y m N 2 X 3 Y y L y 8 v Y 2 F t Y m l v X 2 V x d W l w b 3 M u e 0 N v Z E V x d W l w b y w y f S Z x d W 9 0 O y w m c X V v d D t P Z G J j L k R h d G F T b 3 V y Y 2 V c X C 8 x L 2 R z b j 1 G Q k N W L U 1 Z U 1 F M L 2 l u d H J h Z m J j d l 9 2 M i 8 v L 2 N h b W J p b 1 9 l c X V p c G 9 z L n t O b 2 1 i c m U s M 3 0 m c X V v d D s s J n F 1 b 3 Q 7 T 2 R i Y y 5 E Y X R h U 2 9 1 c m N l X F w v M S 9 k c 2 4 9 R k J D V i 1 N W V N R T C 9 p b n R y Y W Z i Y 3 Z f d j I v L y 9 j Y W 1 i a W 9 f Z X F 1 a X B v c y 5 7 Y 2 x 1 Y i w 0 f S Z x d W 9 0 O y w m c X V v d D t P Z G J j L k R h d G F T b 3 V y Y 2 V c X C 8 x L 2 R z b j 1 G Q k N W L U 1 Z U 1 F M L 2 l u d H J h Z m J j d l 9 2 M i 8 v L 2 N h b W J p b 1 9 l c X V p c G 9 z L n t w c m 9 2 a W 5 j a W E s N 3 0 m c X V v d D s s J n F 1 b 3 Q 7 T 2 R i Y y 5 E Y X R h U 2 9 1 c m N l X F w v M S 9 k c 2 4 9 R k J D V i 1 N W V N R T C 9 p b n R y Y W Z i Y 3 Z f d j I v L y 9 j Y W 1 i a W 9 f Z X F 1 a X B v c y 5 7 T W F p b C w x M X 0 m c X V v d D s s J n F 1 b 3 Q 7 T 2 R i Y y 5 E Y X R h U 2 9 1 c m N l X F w v M S 9 k c 2 4 9 R k J D V i 1 N W V N R T C 9 p b n R y Y W Z i Y 3 Z f d j I v L y 9 j Y W 1 i a W 9 f Z X F 1 a X B v c y 5 7 Q W x p Y X N D Y X R l Z 2 9 y a W E s M j Z 9 J n F 1 b 3 Q 7 L C Z x d W 9 0 O 1 N l Y 3 R p b 2 4 x L 2 N h b W J p b 1 9 l c X V p c G 9 z I F N S I E 0 g Q V V U L 1 Z h b G 9 y I H J l Z W 1 w b G F 6 Y W R v M y 5 7 Q W x p Y X N D Y X R l Z 2 9 y a W E g L S B D b 3 B p Y S w 2 f S Z x d W 9 0 O y w m c X V v d D t P Z G J j L k R h d G F T b 3 V y Y 2 V c X C 8 x L 2 R z b j 1 G Q k N W L U 1 Z U 1 F M L 2 l u d H J h Z m J j d l 9 2 M i 8 v L 2 N h b W J p b 1 9 l c X V p c G 9 z L n t O b 2 1 i c m V G Y X N l L D I 3 f S Z x d W 9 0 O y w m c X V v d D t P Z G J j L k R h d G F T b 3 V y Y 2 V c X C 8 x L 2 R z b j 1 G Q k N W L U 1 Z U 1 F M L 2 l u d H J h Z m J j d l 9 2 M i 8 v L 2 N h b W J p b 1 9 l c X V p c G 9 z L n t 0 Z W 1 w b 3 J h Z G E s M z B 9 J n F 1 b 3 Q 7 L C Z x d W 9 0 O 1 N l Y 3 R p b 2 4 x L 2 N h b W J p b 1 9 l c X V p c G 9 z I F N S I E 0 g Q V V U L 1 B y a W 1 l c m 9 z I G N h c m F j d G V y Z X M g a W 5 z Z X J 0 Y W R v c y 5 7 U H J p b W V y b 3 M g Y 2 F y Y W N 0 Z X J l c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Y 2 F t Y m l v X 2 V x d W l w b 3 M l M j B T U i U y M E 0 l M j B B V V Q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F t Y m l v X 2 V x d W l w b 3 M l M j B T U i U y M E 0 l M j B B V V Q v a W 5 0 c m F m Y m N 2 X 3 Y y X 0 R h d G F i Y X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F t Y m l v X 2 V x d W l w b 3 M l M j B T U i U y M E 0 l M j B B V V Q v Y 2 F t Y m l v X 2 V x d W l w b 3 N f V m l l d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h b W J p b 1 9 l c X V p c G 9 z J T I w U 1 I l M j B N J T I w Q V V U L 0 N v b H V t b m F z J T I w c X V p d G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Y W 1 i a W 9 f Z X F 1 a X B v c y U y M F N S J T I w T S U y M E F V V C 9 G a W x h c y U y M G Z p b H R y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h b W J p b 1 9 l c X V p c G 9 z J T I w U 1 I l M j B N J T I w Q V V U L 0 Z p b G F z J T I w Z m l s d H J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h b W J p b 1 9 l c X V p c G 9 z J T I w U 1 I l M j B N J T I w Q V V U L 0 N v b H V t b m E l M j B k d X B s a W N h Z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Y W 1 i a W 9 f Z X F 1 a X B v c y U y M F N S J T I w T S U y M E F V V C 9 D b 2 x 1 b W 5 h c y U y M H J l b 3 J k Z W 5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F t Y m l v X 2 V x d W l w b 3 M l M j B T U i U y M E 0 l M j B B V V Q v R m l s Y X M l M j B v c m R l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Y W 1 i a W 9 f Z X F 1 a X B v c y U y M F N S J T I w T S U y M E F V V C 9 W Y W x v c i U y M H J l Z W 1 w b G F 6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F t Y m l v X 2 V x d W l w b 3 M l M j B T U i U y M E 0 l M j B B V V Q v V m F s b 3 I l M j B y Z W V t c G x h e m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Y W 1 i a W 9 f Z X F 1 a X B v c y U y M F N S J T I w T S U y M E F V V C 9 W Y W x v c i U y M H J l Z W 1 w b G F 6 Y W R v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h b W J p b 1 9 l c X V p c G 9 z J T I w U 1 I l M j B N J T I w Q V V U L 1 Z h b G 9 y J T I w c m V l b X B s Y X p h Z G 8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F t Y m l v X 2 V x d W l w b 3 M l M j B T U i U y M E 0 l M j B B V V Q v U H J p b W V y b 3 M l M j B j Y X J h Y 3 R l c m V z J T I w a W 5 z Z X J 0 Y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h b W J p b 1 9 l c X V p c G 9 z J T I w U 1 I l M j B N J T I w Q V V U L 0 N v b H V t b m F z J T I w Y 2 9 u J T I w b m 9 t Y n J l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Y W 1 i a W 9 f Z X F 1 a X B v c y U y M F N S J T I w T S U y M F B S R U Y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U G l 2 b 3 R U Y W J s Z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C I g L z 4 8 R W 5 0 c n k g V H l w Z T 0 i R m l s b E N v b H V t b l R 5 c G V z I i B W Y W x 1 Z T 0 i c 0 J n W U d C Z 1 l H Q m d Z Q 0 J n P T 0 i I C 8 + P E V u d H J 5 I F R 5 c G U 9 I k Z p b G x M Y X N 0 V X B k Y X R l Z C I g V m F s d W U 9 I m Q y M D I 1 L T A 1 L T A y V D E x O j Q x O j A 0 L j E w M T I w M T d a I i A v P j x F b n R y e S B U e X B l P S J G a W x s R X J y b 3 J D b 3 V u d C I g V m F s d W U 9 I m w w I i A v P j x F b n R y e S B U e X B l P S J M b 2 F k Z W R U b 0 F u Y W x 5 c 2 l z U 2 V y d m l j Z X M i I F Z h b H V l P S J s M C I g L z 4 8 R W 5 0 c n k g V H l w Z T 0 i U X V l c n l J R C I g V m F s d W U 9 I n M 3 Y m I 0 Z W Y 3 O S 0 1 Z T l j L T R j O G E t Y T E 2 O S 0 y N j F m N D g 2 N z V j N j A i I C 8 + P E V u d H J 5 I F R 5 c G U 9 I k Z p b G x D b 2 x 1 b W 5 O Y W 1 l c y I g V m F s d W U 9 I n N b J n F 1 b 3 Q 7 Q 2 9 k R X F 1 a X B v J n F 1 b 3 Q 7 L C Z x d W 9 0 O 0 5 v b W J y Z S Z x d W 9 0 O y w m c X V v d D t j b H V i J n F 1 b 3 Q 7 L C Z x d W 9 0 O 3 B y b 3 Z p b m N p Y S Z x d W 9 0 O y w m c X V v d D t N Y W l s J n F 1 b 3 Q 7 L C Z x d W 9 0 O 0 F s a W F z Q 2 F 0 Z W d v c m l h J n F 1 b 3 Q 7 L C Z x d W 9 0 O 0 F s a W F z Q 2 F 0 Z W d v c m l h I C 0 g Q 2 9 w a W E m c X V v d D s s J n F 1 b 3 Q 7 T m 9 t Y n J l R m F z Z S Z x d W 9 0 O y w m c X V v d D t 0 Z W 1 w b 3 J h Z G E m c X V v d D s s J n F 1 b 3 Q 7 Q 2 9 k Q 2 x 1 Y i Z x d W 9 0 O 1 0 i I C 8 + P E V u d H J 5 I F R 5 c G U 9 I l B p d m 9 0 T 2 J q Z W N 0 T m F t Z S I g V m F s d W U 9 I n N T U i B N I F B S R U Y h V G F i b G F E a W 7 D o W 1 p Y 2 E x I i A v P j x F b n R y e S B U e X B l P S J G a W x s U 3 R h d H V z I i B W Y W x 1 Z T 0 i c 0 N v b X B s Z X R l I i A v P j x F b n R y e S B U e X B l P S J G a W x s R X J y b 3 J D b 2 R l I i B W Y W x 1 Z T 0 i c 1 V u a 2 5 v d 2 4 i I C 8 + P E V u d H J 5 I F R 5 c G U 9 I k Z p b G x D b 3 V u d C I g V m F s d W U 9 I m w 1 N i I g L z 4 8 R W 5 0 c n k g V H l w Z T 0 i Q W R k Z W R U b 0 R h d G F N b 2 R l b C I g V m F s d W U 9 I m w x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T 2 R i Y y 5 E Y X R h U 2 9 1 c m N l X F w v M S 9 k c 2 4 9 R k J D V i 1 N W V N R T C 9 p b n R y Y W Z i Y 3 Z f d j I v L y 9 j Y W 1 i a W 9 f Z X F 1 a X B v c y 5 7 Q 2 9 k R X F 1 a X B v L D J 9 J n F 1 b 3 Q 7 L C Z x d W 9 0 O 0 9 k Y m M u R G F 0 Y V N v d X J j Z V x c L z E v Z H N u P U Z C Q 1 Y t T V l T U U w v a W 5 0 c m F m Y m N 2 X 3 Y y L y 8 v Y 2 F t Y m l v X 2 V x d W l w b 3 M u e 0 5 v b W J y Z S w z f S Z x d W 9 0 O y w m c X V v d D t P Z G J j L k R h d G F T b 3 V y Y 2 V c X C 8 x L 2 R z b j 1 G Q k N W L U 1 Z U 1 F M L 2 l u d H J h Z m J j d l 9 2 M i 8 v L 2 N h b W J p b 1 9 l c X V p c G 9 z L n t j b H V i L D R 9 J n F 1 b 3 Q 7 L C Z x d W 9 0 O 0 9 k Y m M u R G F 0 Y V N v d X J j Z V x c L z E v Z H N u P U Z C Q 1 Y t T V l T U U w v a W 5 0 c m F m Y m N 2 X 3 Y y L y 8 v Y 2 F t Y m l v X 2 V x d W l w b 3 M u e 3 B y b 3 Z p b m N p Y S w 3 f S Z x d W 9 0 O y w m c X V v d D t P Z G J j L k R h d G F T b 3 V y Y 2 V c X C 8 x L 2 R z b j 1 G Q k N W L U 1 Z U 1 F M L 2 l u d H J h Z m J j d l 9 2 M i 8 v L 2 N h b W J p b 1 9 l c X V p c G 9 z L n t N Y W l s L D E x f S Z x d W 9 0 O y w m c X V v d D t P Z G J j L k R h d G F T b 3 V y Y 2 V c X C 8 x L 2 R z b j 1 G Q k N W L U 1 Z U 1 F M L 2 l u d H J h Z m J j d l 9 2 M i 8 v L 2 N h b W J p b 1 9 l c X V p c G 9 z L n t B b G l h c 0 N h d G V n b 3 J p Y S w y N n 0 m c X V v d D s s J n F 1 b 3 Q 7 U 2 V j d G l v b j E v Y 2 F t Y m l v X 2 V x d W l w b 3 M g U 1 I g T S B Q U k V G L 1 Z h b G 9 y I H J l Z W 1 w b G F 6 Y W R v M y 5 7 Q W x p Y X N D Y X R l Z 2 9 y a W E g L S B D b 3 B p Y S w 2 f S Z x d W 9 0 O y w m c X V v d D t P Z G J j L k R h d G F T b 3 V y Y 2 V c X C 8 x L 2 R z b j 1 G Q k N W L U 1 Z U 1 F M L 2 l u d H J h Z m J j d l 9 2 M i 8 v L 2 N h b W J p b 1 9 l c X V p c G 9 z L n t O b 2 1 i c m V G Y X N l L D I 3 f S Z x d W 9 0 O y w m c X V v d D t P Z G J j L k R h d G F T b 3 V y Y 2 V c X C 8 x L 2 R z b j 1 G Q k N W L U 1 Z U 1 F M L 2 l u d H J h Z m J j d l 9 2 M i 8 v L 2 N h b W J p b 1 9 l c X V p c G 9 z L n t 0 Z W 1 w b 3 J h Z G E s M z B 9 J n F 1 b 3 Q 7 L C Z x d W 9 0 O 1 N l Y 3 R p b 2 4 x L 2 N h b W J p b 1 9 l c X V p c G 9 z I F N S I E 0 g U F J F R i 9 Q c m l t Z X J v c y B j Y X J h Y 3 R l c m V z I G l u c 2 V y d G F k b 3 M u e 1 B y a W 1 l c m 9 z I G N h c m F j d G V y Z X M s O X 0 m c X V v d D t d L C Z x d W 9 0 O 0 N v b H V t b k N v d W 5 0 J n F 1 b 3 Q 7 O j E w L C Z x d W 9 0 O 0 t l e U N v b H V t b k 5 h b W V z J n F 1 b 3 Q 7 O l t d L C Z x d W 9 0 O 0 N v b H V t b k l k Z W 5 0 a X R p Z X M m c X V v d D s 6 W y Z x d W 9 0 O 0 9 k Y m M u R G F 0 Y V N v d X J j Z V x c L z E v Z H N u P U Z C Q 1 Y t T V l T U U w v a W 5 0 c m F m Y m N 2 X 3 Y y L y 8 v Y 2 F t Y m l v X 2 V x d W l w b 3 M u e 0 N v Z E V x d W l w b y w y f S Z x d W 9 0 O y w m c X V v d D t P Z G J j L k R h d G F T b 3 V y Y 2 V c X C 8 x L 2 R z b j 1 G Q k N W L U 1 Z U 1 F M L 2 l u d H J h Z m J j d l 9 2 M i 8 v L 2 N h b W J p b 1 9 l c X V p c G 9 z L n t O b 2 1 i c m U s M 3 0 m c X V v d D s s J n F 1 b 3 Q 7 T 2 R i Y y 5 E Y X R h U 2 9 1 c m N l X F w v M S 9 k c 2 4 9 R k J D V i 1 N W V N R T C 9 p b n R y Y W Z i Y 3 Z f d j I v L y 9 j Y W 1 i a W 9 f Z X F 1 a X B v c y 5 7 Y 2 x 1 Y i w 0 f S Z x d W 9 0 O y w m c X V v d D t P Z G J j L k R h d G F T b 3 V y Y 2 V c X C 8 x L 2 R z b j 1 G Q k N W L U 1 Z U 1 F M L 2 l u d H J h Z m J j d l 9 2 M i 8 v L 2 N h b W J p b 1 9 l c X V p c G 9 z L n t w c m 9 2 a W 5 j a W E s N 3 0 m c X V v d D s s J n F 1 b 3 Q 7 T 2 R i Y y 5 E Y X R h U 2 9 1 c m N l X F w v M S 9 k c 2 4 9 R k J D V i 1 N W V N R T C 9 p b n R y Y W Z i Y 3 Z f d j I v L y 9 j Y W 1 i a W 9 f Z X F 1 a X B v c y 5 7 T W F p b C w x M X 0 m c X V v d D s s J n F 1 b 3 Q 7 T 2 R i Y y 5 E Y X R h U 2 9 1 c m N l X F w v M S 9 k c 2 4 9 R k J D V i 1 N W V N R T C 9 p b n R y Y W Z i Y 3 Z f d j I v L y 9 j Y W 1 i a W 9 f Z X F 1 a X B v c y 5 7 Q W x p Y X N D Y X R l Z 2 9 y a W E s M j Z 9 J n F 1 b 3 Q 7 L C Z x d W 9 0 O 1 N l Y 3 R p b 2 4 x L 2 N h b W J p b 1 9 l c X V p c G 9 z I F N S I E 0 g U F J F R i 9 W Y W x v c i B y Z W V t c G x h e m F k b z M u e 0 F s a W F z Q 2 F 0 Z W d v c m l h I C 0 g Q 2 9 w a W E s N n 0 m c X V v d D s s J n F 1 b 3 Q 7 T 2 R i Y y 5 E Y X R h U 2 9 1 c m N l X F w v M S 9 k c 2 4 9 R k J D V i 1 N W V N R T C 9 p b n R y Y W Z i Y 3 Z f d j I v L y 9 j Y W 1 i a W 9 f Z X F 1 a X B v c y 5 7 T m 9 t Y n J l R m F z Z S w y N 3 0 m c X V v d D s s J n F 1 b 3 Q 7 T 2 R i Y y 5 E Y X R h U 2 9 1 c m N l X F w v M S 9 k c 2 4 9 R k J D V i 1 N W V N R T C 9 p b n R y Y W Z i Y 3 Z f d j I v L y 9 j Y W 1 i a W 9 f Z X F 1 a X B v c y 5 7 d G V t c G 9 y Y W R h L D M w f S Z x d W 9 0 O y w m c X V v d D t T Z W N 0 a W 9 u M S 9 j Y W 1 i a W 9 f Z X F 1 a X B v c y B T U i B N I F B S R U Y v U H J p b W V y b 3 M g Y 2 F y Y W N 0 Z X J l c y B p b n N l c n R h Z G 9 z L n t Q c m l t Z X J v c y B j Y X J h Y 3 R l c m V z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j Y W 1 i a W 9 f Z X F 1 a X B v c y U y M F N S J T I w T S U y M F B S R U Y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F t Y m l v X 2 V x d W l w b 3 M l M j B T U i U y M E 0 l M j B Q U k V G L 2 l u d H J h Z m J j d l 9 2 M l 9 E Y X R h Y m F z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h b W J p b 1 9 l c X V p c G 9 z J T I w U 1 I l M j B N J T I w U F J F R i 9 j Y W 1 i a W 9 f Z X F 1 a X B v c 1 9 W a W V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F t Y m l v X 2 V x d W l w b 3 M l M j B T U i U y M E 0 l M j B Q U k V G L 0 N v b H V t b m F z J T I w c X V p d G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Y W 1 i a W 9 f Z X F 1 a X B v c y U y M F N S J T I w T S U y M F B S R U Y v R m l s Y X M l M j B m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Y W 1 i a W 9 f Z X F 1 a X B v c y U y M F N S J T I w T S U y M F B S R U Y v R m l s Y X M l M j B m a W x 0 c m F k Y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F t Y m l v X 2 V x d W l w b 3 M l M j B T U i U y M E 0 l M j B Q U k V G L 0 N v b H V t b m E l M j B k d X B s a W N h Z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Y W 1 i a W 9 f Z X F 1 a X B v c y U y M F N S J T I w T S U y M F B S R U Y v Q 2 9 s d W 1 u Y X M l M j B y Z W 9 y Z G V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h b W J p b 1 9 l c X V p c G 9 z J T I w U 1 I l M j B N J T I w U F J F R i 9 G a W x h c y U y M G 9 y Z G V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h b W J p b 1 9 l c X V p c G 9 z J T I w U 1 I l M j B N J T I w U F J F R i 9 W Y W x v c i U y M H J l Z W 1 w b G F 6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F t Y m l v X 2 V x d W l w b 3 M l M j B T U i U y M E 0 l M j B Q U k V G L 1 Z h b G 9 y J T I w c m V l b X B s Y X p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F t Y m l v X 2 V x d W l w b 3 M l M j B T U i U y M E 0 l M j B Q U k V G L 1 Z h b G 9 y J T I w c m V l b X B s Y X p h Z G 8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F t Y m l v X 2 V x d W l w b 3 M l M j B T U i U y M E 0 l M j B Q U k V G L 1 Z h b G 9 y J T I w c m V l b X B s Y X p h Z G 8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F t Y m l v X 2 V x d W l w b 3 M l M j B T U i U y M E 0 l M j B Q U k V G L 1 B y a W 1 l c m 9 z J T I w Y 2 F y Y W N 0 Z X J l c y U y M G l u c 2 V y d G F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Y W 1 i a W 9 f Z X F 1 a X B v c y U y M F N S J T I w T S U y M F B S R U Y v Q 2 9 s d W 1 u Y X M l M j B j b 2 4 l M j B u b 2 1 i c m U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h b W J p b 1 9 l c X V p c G 9 z J T I w M U R N L 0 R 1 c G x p Y 2 F k b 3 M l M j B x d W l 0 Y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h b W J p b 1 9 l c X V p c G 9 z J T I w R k V C J T I w R k V N J T I w W S U y M D F E R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w N C 0 y M 1 Q x M j o w M j o z N S 4 z N D U z N D A 3 W i I g L z 4 8 R W 5 0 c n k g V H l w Z T 0 i R m l s b E N v b H V t b l R 5 c G V z I i B W Y W x 1 Z T 0 i c 0 J n W U d C Z 1 l H Q m d Z Q 0 J n P T 0 i I C 8 + P E V u d H J 5 I F R 5 c G U 9 I k Z p b G x D b 2 x 1 b W 5 O Y W 1 l c y I g V m F s d W U 9 I n N b J n F 1 b 3 Q 7 Q 2 9 k R X F 1 a X B v J n F 1 b 3 Q 7 L C Z x d W 9 0 O 0 5 v b W J y Z S Z x d W 9 0 O y w m c X V v d D t j b H V i J n F 1 b 3 Q 7 L C Z x d W 9 0 O 3 B y b 3 Z p b m N p Y S Z x d W 9 0 O y w m c X V v d D t N Y W l s J n F 1 b 3 Q 7 L C Z x d W 9 0 O 0 F s a W F z Q 2 F 0 Z W d v c m l h J n F 1 b 3 Q 7 L C Z x d W 9 0 O 0 F s a W F z Q 2 F 0 Z W d v c m l h I C 0 g Q 2 9 w a W E m c X V v d D s s J n F 1 b 3 Q 7 T m 9 t Y n J l R m F z Z S Z x d W 9 0 O y w m c X V v d D t 0 Z W 1 w b 3 J h Z G E m c X V v d D s s J n F 1 b 3 Q 7 Q 2 9 k Q 2 x 1 Y i Z x d W 9 0 O 1 0 i I C 8 + P E V u d H J 5 I F R 5 c G U 9 I k Z p b G x T d G F 0 d X M i I F Z h b H V l P S J z Q 2 9 t c G x l d G U i I C 8 + P E V u d H J 5 I F R 5 c G U 9 I k Z p b G x F c n J v c k N v d W 5 0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s m c X V v d D t D b 2 R D b H V i J n F 1 b 3 Q 7 X S w m c X V v d D t x d W V y e V J l b G F 0 a W 9 u c 2 h p c H M m c X V v d D s 6 W 1 0 s J n F 1 b 3 Q 7 Y 2 9 s d W 1 u S W R l b n R p d G l l c y Z x d W 9 0 O z p b J n F 1 b 3 Q 7 T 2 R i Y y 5 E Y X R h U 2 9 1 c m N l X F w v M S 9 k c 2 4 9 R k J D V i 1 N W V N R T C 9 p b n R y Y W Z i Y 3 Z f d j I v L y 9 j Y W 1 i a W 9 f Z X F 1 a X B v c y 5 7 Q 2 9 k R X F 1 a X B v L D J 9 J n F 1 b 3 Q 7 L C Z x d W 9 0 O 0 9 k Y m M u R G F 0 Y V N v d X J j Z V x c L z E v Z H N u P U Z C Q 1 Y t T V l T U U w v a W 5 0 c m F m Y m N 2 X 3 Y y L y 8 v Y 2 F t Y m l v X 2 V x d W l w b 3 M u e 0 5 v b W J y Z S w z f S Z x d W 9 0 O y w m c X V v d D t P Z G J j L k R h d G F T b 3 V y Y 2 V c X C 8 x L 2 R z b j 1 G Q k N W L U 1 Z U 1 F M L 2 l u d H J h Z m J j d l 9 2 M i 8 v L 2 N h b W J p b 1 9 l c X V p c G 9 z L n t j b H V i L D R 9 J n F 1 b 3 Q 7 L C Z x d W 9 0 O 0 9 k Y m M u R G F 0 Y V N v d X J j Z V x c L z E v Z H N u P U Z C Q 1 Y t T V l T U U w v a W 5 0 c m F m Y m N 2 X 3 Y y L y 8 v Y 2 F t Y m l v X 2 V x d W l w b 3 M u e 3 B y b 3 Z p b m N p Y S w 3 f S Z x d W 9 0 O y w m c X V v d D t P Z G J j L k R h d G F T b 3 V y Y 2 V c X C 8 x L 2 R z b j 1 G Q k N W L U 1 Z U 1 F M L 2 l u d H J h Z m J j d l 9 2 M i 8 v L 2 N h b W J p b 1 9 l c X V p c G 9 z L n t N Y W l s L D E x f S Z x d W 9 0 O y w m c X V v d D t P Z G J j L k R h d G F T b 3 V y Y 2 V c X C 8 x L 2 R z b j 1 G Q k N W L U 1 Z U 1 F M L 2 l u d H J h Z m J j d l 9 2 M i 8 v L 2 N h b W J p b 1 9 l c X V p c G 9 z L n t B b G l h c 0 N h d G V n b 3 J p Y S w y N n 0 m c X V v d D s s J n F 1 b 3 Q 7 U 2 V j d G l v b j E v Y 2 F t Y m l v X 2 V x d W l w b 3 M g R k V C I E Z F T S B Z I D F E R i 9 W Y W x v c i B y Z W V t c G x h e m F k b z M u e 0 F s a W F z Q 2 F 0 Z W d v c m l h I C 0 g Q 2 9 w a W E s N n 0 m c X V v d D s s J n F 1 b 3 Q 7 T 2 R i Y y 5 E Y X R h U 2 9 1 c m N l X F w v M S 9 k c 2 4 9 R k J D V i 1 N W V N R T C 9 p b n R y Y W Z i Y 3 Z f d j I v L y 9 j Y W 1 i a W 9 f Z X F 1 a X B v c y 5 7 T m 9 t Y n J l R m F z Z S w y N 3 0 m c X V v d D s s J n F 1 b 3 Q 7 T 2 R i Y y 5 E Y X R h U 2 9 1 c m N l X F w v M S 9 k c 2 4 9 R k J D V i 1 N W V N R T C 9 p b n R y Y W Z i Y 3 Z f d j I v L y 9 j Y W 1 i a W 9 f Z X F 1 a X B v c y 5 7 d G V t c G 9 y Y W R h L D M w f S Z x d W 9 0 O y w m c X V v d D t T Z W N 0 a W 9 u M S 9 j Y W 1 i a W 9 f Z X F 1 a X B v c y B G R U I g R k V N I F k g M U R G L 1 B y a W 1 l c m 9 z I G N h c m F j d G V y Z X M g a W 5 z Z X J 0 Y W R v c y 5 7 U H J p b W V y b 3 M g Y 2 F y Y W N 0 Z X J l c y w 5 f S Z x d W 9 0 O 1 0 s J n F 1 b 3 Q 7 Q 2 9 s d W 1 u Q 2 9 1 b n Q m c X V v d D s 6 M T A s J n F 1 b 3 Q 7 S 2 V 5 Q 2 9 s d W 1 u T m F t Z X M m c X V v d D s 6 W y Z x d W 9 0 O 0 N v Z E N s d W I m c X V v d D t d L C Z x d W 9 0 O 0 N v b H V t b k l k Z W 5 0 a X R p Z X M m c X V v d D s 6 W y Z x d W 9 0 O 0 9 k Y m M u R G F 0 Y V N v d X J j Z V x c L z E v Z H N u P U Z C Q 1 Y t T V l T U U w v a W 5 0 c m F m Y m N 2 X 3 Y y L y 8 v Y 2 F t Y m l v X 2 V x d W l w b 3 M u e 0 N v Z E V x d W l w b y w y f S Z x d W 9 0 O y w m c X V v d D t P Z G J j L k R h d G F T b 3 V y Y 2 V c X C 8 x L 2 R z b j 1 G Q k N W L U 1 Z U 1 F M L 2 l u d H J h Z m J j d l 9 2 M i 8 v L 2 N h b W J p b 1 9 l c X V p c G 9 z L n t O b 2 1 i c m U s M 3 0 m c X V v d D s s J n F 1 b 3 Q 7 T 2 R i Y y 5 E Y X R h U 2 9 1 c m N l X F w v M S 9 k c 2 4 9 R k J D V i 1 N W V N R T C 9 p b n R y Y W Z i Y 3 Z f d j I v L y 9 j Y W 1 i a W 9 f Z X F 1 a X B v c y 5 7 Y 2 x 1 Y i w 0 f S Z x d W 9 0 O y w m c X V v d D t P Z G J j L k R h d G F T b 3 V y Y 2 V c X C 8 x L 2 R z b j 1 G Q k N W L U 1 Z U 1 F M L 2 l u d H J h Z m J j d l 9 2 M i 8 v L 2 N h b W J p b 1 9 l c X V p c G 9 z L n t w c m 9 2 a W 5 j a W E s N 3 0 m c X V v d D s s J n F 1 b 3 Q 7 T 2 R i Y y 5 E Y X R h U 2 9 1 c m N l X F w v M S 9 k c 2 4 9 R k J D V i 1 N W V N R T C 9 p b n R y Y W Z i Y 3 Z f d j I v L y 9 j Y W 1 i a W 9 f Z X F 1 a X B v c y 5 7 T W F p b C w x M X 0 m c X V v d D s s J n F 1 b 3 Q 7 T 2 R i Y y 5 E Y X R h U 2 9 1 c m N l X F w v M S 9 k c 2 4 9 R k J D V i 1 N W V N R T C 9 p b n R y Y W Z i Y 3 Z f d j I v L y 9 j Y W 1 i a W 9 f Z X F 1 a X B v c y 5 7 Q W x p Y X N D Y X R l Z 2 9 y a W E s M j Z 9 J n F 1 b 3 Q 7 L C Z x d W 9 0 O 1 N l Y 3 R p b 2 4 x L 2 N h b W J p b 1 9 l c X V p c G 9 z I E Z F Q i B G R U 0 g W S A x R E Y v V m F s b 3 I g c m V l b X B s Y X p h Z G 8 z L n t B b G l h c 0 N h d G V n b 3 J p Y S A t I E N v c G l h L D Z 9 J n F 1 b 3 Q 7 L C Z x d W 9 0 O 0 9 k Y m M u R G F 0 Y V N v d X J j Z V x c L z E v Z H N u P U Z C Q 1 Y t T V l T U U w v a W 5 0 c m F m Y m N 2 X 3 Y y L y 8 v Y 2 F t Y m l v X 2 V x d W l w b 3 M u e 0 5 v b W J y Z U Z h c 2 U s M j d 9 J n F 1 b 3 Q 7 L C Z x d W 9 0 O 0 9 k Y m M u R G F 0 Y V N v d X J j Z V x c L z E v Z H N u P U Z C Q 1 Y t T V l T U U w v a W 5 0 c m F m Y m N 2 X 3 Y y L y 8 v Y 2 F t Y m l v X 2 V x d W l w b 3 M u e 3 R l b X B v c m F k Y S w z M H 0 m c X V v d D s s J n F 1 b 3 Q 7 U 2 V j d G l v b j E v Y 2 F t Y m l v X 2 V x d W l w b 3 M g R k V C I E Z F T S B Z I D F E R i 9 Q c m l t Z X J v c y B j Y X J h Y 3 R l c m V z I G l u c 2 V y d G F k b 3 M u e 1 B y a W 1 l c m 9 z I G N h c m F j d G V y Z X M s O X 0 m c X V v d D t d L C Z x d W 9 0 O 1 J l b G F 0 a W 9 u c 2 h p c E l u Z m 8 m c X V v d D s 6 W 1 1 9 I i A v P j x F b n R y e S B U e X B l P S J R d W V y e U l E I i B W Y W x 1 Z T 0 i c z A 5 Y T M y M j Y 5 L T N h N D Q t N D g 0 M S 1 h Y W N k L T B h Z G Y 4 N D h h M D Z j Z i I g L z 4 8 R W 5 0 c n k g V H l w Z T 0 i T G 9 h Z G V k V G 9 B b m F s e X N p c 1 N l c n Z p Y 2 V z I i B W Y W x 1 Z T 0 i b D A i I C 8 + P E V u d H J 5 I F R 5 c G U 9 I k Z p b G x D b 3 V u d C I g V m F s d W U 9 I m w x O C I g L z 4 8 R W 5 0 c n k g V H l w Z T 0 i Q W R k Z W R U b 0 R h d G F N b 2 R l b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2 N h b W J p b 1 9 l c X V p c G 9 z J T I w R k V C J T I w R k V N J T I w W S U y M D F E R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Y W 1 i a W 9 f Z X F 1 a X B v c y U y M E Z F Q i U y M E Z F T S U y M F k l M j A x R E Y v a W 5 0 c m F m Y m N 2 X 3 Y y X 0 R h d G F i Y X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F t Y m l v X 2 V x d W l w b 3 M l M j B G R U I l M j B G R U 0 l M j B Z J T I w M U R G L 2 N h b W J p b 1 9 l c X V p c G 9 z X 1 Z p Z X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Y W 1 i a W 9 f Z X F 1 a X B v c y U y M E Z F Q i U y M E Z F T S U y M F k l M j A x R E Y v Q 2 9 s d W 1 u Y X M l M j B x d W l 0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h b W J p b 1 9 l c X V p c G 9 z J T I w R k V C J T I w R k V N J T I w W S U y M D F E R i 9 G a W x h c y U y M G Z p b H R y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h b W J p b 1 9 l c X V p c G 9 z J T I w R k V C J T I w R k V N J T I w W S U y M D F E R i 9 G a W x h c y U y M G Z p b H R y Y W R h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Y W 1 i a W 9 f Z X F 1 a X B v c y U y M E Z F Q i U y M E Z F T S U y M F k l M j A x R E Y v Q 2 9 s d W 1 u Y S U y M G R 1 c G x p Y 2 F k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h b W J p b 1 9 l c X V p c G 9 z J T I w R k V C J T I w R k V N J T I w W S U y M D F E R i 9 D b 2 x 1 b W 5 h c y U y M H J l b 3 J k Z W 5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F t Y m l v X 2 V x d W l w b 3 M l M j B G R U I l M j B G R U 0 l M j B Z J T I w M U R G L 0 Z p b G F z J T I w b 3 J k Z W 5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F t Y m l v X 2 V x d W l w b 3 M l M j B G R U I l M j B G R U 0 l M j B Z J T I w M U R G L 1 Z h b G 9 y J T I w c m V l b X B s Y X p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Y W 1 i a W 9 f Z X F 1 a X B v c y U y M E Z F Q i U y M E Z F T S U y M F k l M j A x R E Y v V m F s b 3 I l M j B y Z W V t c G x h e m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Y W 1 i a W 9 f Z X F 1 a X B v c y U y M E Z F Q i U y M E Z F T S U y M F k l M j A x R E Y v V m F s b 3 I l M j B y Z W V t c G x h e m F k b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Y W 1 i a W 9 f Z X F 1 a X B v c y U y M E Z F Q i U y M E Z F T S U y M F k l M j A x R E Y v V m F s b 3 I l M j B y Z W V t c G x h e m F k b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Y W 1 i a W 9 f Z X F 1 a X B v c y U y M E Z F Q i U y M E Z F T S U y M F k l M j A x R E Y v U H J p b W V y b 3 M l M j B j Y X J h Y 3 R l c m V z J T I w a W 5 z Z X J 0 Y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h b W J p b 1 9 l c X V p c G 9 z J T I w R k V C J T I w R k V N J T I w W S U y M D F E R i 9 D b 2 x 1 b W 5 h c y U y M G N v b i U y M G 5 v b W J y Z S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F t Y m l v X 2 V x d W l w b 3 M l M j B G R U I l M j B G R U 0 l M j B Z J T I w M U R G L 0 Z p b G F z J T I w b 3 J k Z W 5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h b W J p b 1 9 l c X V p c G 9 z J T I w R k V C J T I w R k V N J T I w W S U y M D F E R i 9 E d X B s a W N h Z G 9 z J T I w c X V p d G F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Y W 1 i a W 9 f Z X F 1 a X B v c y 9 W Y W x v c i U y M H J l Z W 1 w b G F 6 Y W R v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h b W J p b 1 9 l c X V p c G 9 z L 1 Z h b G 9 y J T I w c m V l b X B s Y X p h Z G 8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F t Y m l v X 2 V x d W l w b 3 M v V m F s b 3 I l M j B y Z W V t c G x h e m F k b z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Y W 1 i a W 9 f Z X F 1 a X B v c y 9 W Y W x v c i U y M H J l Z W 1 w b G F 6 Y W R v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h b W J p b 1 9 l c X V p c G 9 z L 1 Z h b G 9 y J T I w c m V l b X B s Y X p h Z G 8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F t Y m l v X 2 V x d W l w b 3 M v V m F s b 3 I l M j B y Z W V t c G x h e m F k b z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F t Y m l v X 2 V x d W l w b 3 M v V m F s b 3 I l M j B y Z W V t c G x h e m F k b z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F t Y m l v X 2 V x d W l w b 3 M v V m F s b 3 I l M j B y Z W V t c G x h e m F k b z E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F t Y m l v X 2 V x d W l w b 3 M v V m F s b 3 I l M j B y Z W V t c G x h e m F k b z E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F t Y m l v X 2 V x d W l w b 3 M v V m F s b 3 I l M j B y Z W V t c G x h e m F k b z E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F t Y m l v X 2 V x d W l w b 3 M v V m F s b 3 I l M j B y Z W V t c G x h e m F k b z E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F t Y m l v X 2 V x d W l w b 3 M v V m F s b 3 I l M j B y Z W V t c G x h e m F k b z E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F t Y m l v X 2 V x d W l w b 3 M v V m F s b 3 I l M j B y Z W V t c G x h e m F k b z E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F t Y m l v X 2 V x d W l w b 3 M v V m F s b 3 I l M j B y Z W V t c G x h e m F k b z E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F t Y m l v X 2 V x d W l w b 3 M v V m F s b 3 I l M j B y Z W V t c G x h e m F k b z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F t Y m l v X 2 V x d W l w b 3 M v V m F s b 3 I l M j B y Z W V t c G x h e m F k b z I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F t Y m l v X 2 V x d W l w b 3 M v V m F s b 3 I l M j B y Z W V t c G x h e m F k b z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F t Y m l v X 2 V x d W l w b 3 M v V m F s b 3 I l M j B y Z W V t c G x h e m F k b z I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F t Y m l v X 2 V x d W l w b 3 M v V m F s b 3 I l M j B y Z W V t c G x h e m F k b z I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F t Y m l v X 2 V x d W l w b 3 M v V m F s b 3 I l M j B y Z W V t c G x h e m F k b z I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F t Y m l v X 2 V x d W l w b 3 M v V m F s b 3 I l M j B y Z W V t c G x h e m F k b z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F t Y m l v X 2 V x d W l w b 3 M v V m F s b 3 I l M j B y Z W V t c G x h e m F k b z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Y W 1 i a W 9 f Z X F 1 a X B v c y 9 W Y W x v c i U y M H J l Z W 1 w b G F 6 Y W R v M j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Y W 1 i a W 9 f Z X F 1 a X B v c y 9 W Y W x v c i U y M H J l Z W 1 w b G F 6 Y W R v M j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Y W 1 i a W 9 f Z X F 1 a X B v c y 9 W Y W x v c i U y M H J l Z W 1 w b G F 6 Y W R v M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Y W 1 i a W 9 f Z X F 1 a X B v c y 9 W Y W x v c i U y M H J l Z W 1 w b G F 6 Y W R v M z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Y W 1 i a W 9 f Z X F 1 a X B v c y 9 W Y W x v c i U y M H J l Z W 1 w b G F 6 Y W R v M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Y W 1 i a W 9 f Z X F 1 a X B v c y 9 W Y W x v c i U y M H J l Z W 1 w b G F 6 Y W R v M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h Q M u V V M Z f k q n V Z l G n 7 h 1 K g A A A A A C A A A A A A A Q Z g A A A A E A A C A A A A B 6 V q O I 2 Q M D / t O I Q A 4 7 x p N S T S / T j l q t U G G h B 7 P w c W G n j w A A A A A O g A A A A A I A A C A A A A C 2 F 8 f M p e k N 7 V q a w B a + F B s S I 2 P r 0 S U / t O W d B 5 B p M 3 8 D k F A A A A D T Y j a 5 O 7 a a G h w n 7 V 7 W X a 2 W r + p O y g L T 8 N b 3 u 1 x s J 1 S J R G 6 V g v 0 T X u y c D r n 3 4 L e H E K 2 D 2 s 8 N f Q U l I H j y X S v Y w g c X + c m R W M 1 p C H h p x O l Q D c U k e U A A A A C x o i M A 7 L l o 0 2 f n h n x e 9 s g I t X X 0 O t n A 6 3 D w X j p v u V A x E q 3 Q I u o H 3 4 i k d G J k A E H U 0 A 9 Z Z S S A Z w E g y c t z H 6 D Z 4 2 0 j < / D a t a M a s h u p > 
</file>

<file path=customXml/item4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X M L _ c a m b i o _ e q u i p o s     2 _ 8 b 3 1 8 9 1 4 - b c 1 9 - 4 7 4 0 - 9 8 6 0 - 7 c 7 c b c e c d a 5 d " > < C u s t o m C o n t e n t   x m l n s = " h t t p : / / g e m i n i / p i v o t c u s t o m i z a t i o n / T a b l e X M L _ c a m b i o _ e q u i p o s   2 _ 8 b 3 1 8 9 1 4 - b c 1 9 - 4 7 4 0 - 9 8 6 0 - 7 c 7 c b c e c d a 5 d "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 C o d E q u i p o < / s t r i n g > < / k e y > < v a l u e > < i n t > 1 0 3 < / i n t > < / v a l u e > < / i t e m > < i t e m > < k e y > < s t r i n g > N o m b r e < / s t r i n g > < / k e y > < v a l u e > < i n t > 8 7 < / i n t > < / v a l u e > < / i t e m > < i t e m > < k e y > < s t r i n g > c l u b < / s t r i n g > < / k e y > < v a l u e > < i n t > 6 2 < / i n t > < / v a l u e > < / i t e m > < i t e m > < k e y > < s t r i n g > p r o v i n c i a < / s t r i n g > < / k e y > < v a l u e > < i n t > 9 3 < / i n t > < / v a l u e > < / i t e m > < i t e m > < k e y > < s t r i n g > A l i a s C a t e g o r i a < / s t r i n g > < / k e y > < v a l u e > < i n t > 1 2 5 < / i n t > < / v a l u e > < / i t e m > < i t e m > < k e y > < s t r i n g > A l i a s C a t e g o r i a   -   C o p i a < / s t r i n g > < / k e y > < v a l u e > < i n t > 1 7 1 < / i n t > < / v a l u e > < / i t e m > < i t e m > < k e y > < s t r i n g > N o m b r e F a s e < / s t r i n g > < / k e y > < v a l u e > < i n t > 1 1 5 < / i n t > < / v a l u e > < / i t e m > < i t e m > < k e y > < s t r i n g > t e m p o r a d a < / s t r i n g > < / k e y > < v a l u e > < i n t > 1 0 4 < / i n t > < / v a l u e > < / i t e m > < i t e m > < k e y > < s t r i n g > C o d C l u b < / s t r i n g > < / k e y > < v a l u e > < i n t > 8 8 < / i n t > < / v a l u e > < / i t e m > < / C o l u m n W i d t h s > < C o l u m n D i s p l a y I n d e x > < i t e m > < k e y > < s t r i n g > C o d E q u i p o < / s t r i n g > < / k e y > < v a l u e > < i n t > 0 < / i n t > < / v a l u e > < / i t e m > < i t e m > < k e y > < s t r i n g > N o m b r e < / s t r i n g > < / k e y > < v a l u e > < i n t > 1 < / i n t > < / v a l u e > < / i t e m > < i t e m > < k e y > < s t r i n g > c l u b < / s t r i n g > < / k e y > < v a l u e > < i n t > 2 < / i n t > < / v a l u e > < / i t e m > < i t e m > < k e y > < s t r i n g > p r o v i n c i a < / s t r i n g > < / k e y > < v a l u e > < i n t > 3 < / i n t > < / v a l u e > < / i t e m > < i t e m > < k e y > < s t r i n g > A l i a s C a t e g o r i a < / s t r i n g > < / k e y > < v a l u e > < i n t > 4 < / i n t > < / v a l u e > < / i t e m > < i t e m > < k e y > < s t r i n g > A l i a s C a t e g o r i a   -   C o p i a < / s t r i n g > < / k e y > < v a l u e > < i n t > 5 < / i n t > < / v a l u e > < / i t e m > < i t e m > < k e y > < s t r i n g > N o m b r e F a s e < / s t r i n g > < / k e y > < v a l u e > < i n t > 6 < / i n t > < / v a l u e > < / i t e m > < i t e m > < k e y > < s t r i n g > t e m p o r a d a < / s t r i n g > < / k e y > < v a l u e > < i n t > 7 < / i n t > < / v a l u e > < / i t e m > < i t e m > < k e y > < s t r i n g > C o d C l u b < / s t r i n g > < / k e y > < v a l u e > < i n t > 8 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X M L _ c a m b i o _ e q u i p o s     2 _ 8 b 3 1 8 9 1 4 - b c 1 9 - 4 7 4 0 - 9 8 6 0 - 7 c 7 c b c e c d a 5 d " > < C u s t o m C o n t e n t   x m l n s = " h t t p : / / g e m i n i / p i v o t c u s t o m i z a t i o n / T a b l e X M L _ c a m b i o _ e q u i p o s   2 _ 8 b 3 1 8 9 1 4 - b c 1 9 - 4 7 4 0 - 9 8 6 0 - 7 c 7 c b c e c d a 5 d "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 C o d E q u i p o < / s t r i n g > < / k e y > < v a l u e > < i n t > 1 0 3 < / i n t > < / v a l u e > < / i t e m > < i t e m > < k e y > < s t r i n g > N o m b r e < / s t r i n g > < / k e y > < v a l u e > < i n t > 8 7 < / i n t > < / v a l u e > < / i t e m > < i t e m > < k e y > < s t r i n g > c l u b < / s t r i n g > < / k e y > < v a l u e > < i n t > 6 2 < / i n t > < / v a l u e > < / i t e m > < i t e m > < k e y > < s t r i n g > p r o v i n c i a < / s t r i n g > < / k e y > < v a l u e > < i n t > 9 3 < / i n t > < / v a l u e > < / i t e m > < i t e m > < k e y > < s t r i n g > A l i a s C a t e g o r i a < / s t r i n g > < / k e y > < v a l u e > < i n t > 1 2 5 < / i n t > < / v a l u e > < / i t e m > < i t e m > < k e y > < s t r i n g > A l i a s C a t e g o r i a   -   C o p i a < / s t r i n g > < / k e y > < v a l u e > < i n t > 1 7 1 < / i n t > < / v a l u e > < / i t e m > < i t e m > < k e y > < s t r i n g > N o m b r e F a s e < / s t r i n g > < / k e y > < v a l u e > < i n t > 1 1 5 < / i n t > < / v a l u e > < / i t e m > < i t e m > < k e y > < s t r i n g > t e m p o r a d a < / s t r i n g > < / k e y > < v a l u e > < i n t > 1 0 4 < / i n t > < / v a l u e > < / i t e m > < i t e m > < k e y > < s t r i n g > C o d C l u b < / s t r i n g > < / k e y > < v a l u e > < i n t > 8 8 < / i n t > < / v a l u e > < / i t e m > < / C o l u m n W i d t h s > < C o l u m n D i s p l a y I n d e x > < i t e m > < k e y > < s t r i n g > C o d E q u i p o < / s t r i n g > < / k e y > < v a l u e > < i n t > 0 < / i n t > < / v a l u e > < / i t e m > < i t e m > < k e y > < s t r i n g > N o m b r e < / s t r i n g > < / k e y > < v a l u e > < i n t > 1 < / i n t > < / v a l u e > < / i t e m > < i t e m > < k e y > < s t r i n g > c l u b < / s t r i n g > < / k e y > < v a l u e > < i n t > 2 < / i n t > < / v a l u e > < / i t e m > < i t e m > < k e y > < s t r i n g > p r o v i n c i a < / s t r i n g > < / k e y > < v a l u e > < i n t > 3 < / i n t > < / v a l u e > < / i t e m > < i t e m > < k e y > < s t r i n g > A l i a s C a t e g o r i a < / s t r i n g > < / k e y > < v a l u e > < i n t > 4 < / i n t > < / v a l u e > < / i t e m > < i t e m > < k e y > < s t r i n g > A l i a s C a t e g o r i a   -   C o p i a < / s t r i n g > < / k e y > < v a l u e > < i n t > 5 < / i n t > < / v a l u e > < / i t e m > < i t e m > < k e y > < s t r i n g > N o m b r e F a s e < / s t r i n g > < / k e y > < v a l u e > < i n t > 6 < / i n t > < / v a l u e > < / i t e m > < i t e m > < k e y > < s t r i n g > t e m p o r a d a < / s t r i n g > < / k e y > < v a l u e > < i n t > 7 < / i n t > < / v a l u e > < / i t e m > < i t e m > < k e y > < s t r i n g > C o d C l u b < / s t r i n g > < / k e y > < v a l u e > < i n t > 8 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8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X M L _ c a m b i o _ e q u i p o s   F E B   F E M   Y   1 D F _ 5 3 d 3 7 c b 6 - d 2 f 9 - 4 c 6 6 - 8 1 c 6 - a c 2 6 e 9 c b 3 f a f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 C o d E q u i p o < / s t r i n g > < / k e y > < v a l u e > < i n t > 1 0 3 < / i n t > < / v a l u e > < / i t e m > < i t e m > < k e y > < s t r i n g > N o m b r e < / s t r i n g > < / k e y > < v a l u e > < i n t > 8 7 < / i n t > < / v a l u e > < / i t e m > < i t e m > < k e y > < s t r i n g > c l u b < / s t r i n g > < / k e y > < v a l u e > < i n t > 6 2 < / i n t > < / v a l u e > < / i t e m > < i t e m > < k e y > < s t r i n g > p r o v i n c i a < / s t r i n g > < / k e y > < v a l u e > < i n t > 9 3 < / i n t > < / v a l u e > < / i t e m > < i t e m > < k e y > < s t r i n g > A l i a s C a t e g o r i a < / s t r i n g > < / k e y > < v a l u e > < i n t > 1 2 5 < / i n t > < / v a l u e > < / i t e m > < i t e m > < k e y > < s t r i n g > A l i a s C a t e g o r i a   -   C o p i a < / s t r i n g > < / k e y > < v a l u e > < i n t > 1 7 1 < / i n t > < / v a l u e > < / i t e m > < i t e m > < k e y > < s t r i n g > N o m b r e F a s e < / s t r i n g > < / k e y > < v a l u e > < i n t > 1 1 5 < / i n t > < / v a l u e > < / i t e m > < i t e m > < k e y > < s t r i n g > t e m p o r a d a < / s t r i n g > < / k e y > < v a l u e > < i n t > 1 0 4 < / i n t > < / v a l u e > < / i t e m > < i t e m > < k e y > < s t r i n g > C o d C l u b < / s t r i n g > < / k e y > < v a l u e > < i n t > 8 8 < / i n t > < / v a l u e > < / i t e m > < / C o l u m n W i d t h s > < C o l u m n D i s p l a y I n d e x > < i t e m > < k e y > < s t r i n g > C o d E q u i p o < / s t r i n g > < / k e y > < v a l u e > < i n t > 0 < / i n t > < / v a l u e > < / i t e m > < i t e m > < k e y > < s t r i n g > N o m b r e < / s t r i n g > < / k e y > < v a l u e > < i n t > 1 < / i n t > < / v a l u e > < / i t e m > < i t e m > < k e y > < s t r i n g > c l u b < / s t r i n g > < / k e y > < v a l u e > < i n t > 2 < / i n t > < / v a l u e > < / i t e m > < i t e m > < k e y > < s t r i n g > p r o v i n c i a < / s t r i n g > < / k e y > < v a l u e > < i n t > 3 < / i n t > < / v a l u e > < / i t e m > < i t e m > < k e y > < s t r i n g > A l i a s C a t e g o r i a < / s t r i n g > < / k e y > < v a l u e > < i n t > 4 < / i n t > < / v a l u e > < / i t e m > < i t e m > < k e y > < s t r i n g > A l i a s C a t e g o r i a   -   C o p i a < / s t r i n g > < / k e y > < v a l u e > < i n t > 5 < / i n t > < / v a l u e > < / i t e m > < i t e m > < k e y > < s t r i n g > N o m b r e F a s e < / s t r i n g > < / k e y > < v a l u e > < i n t > 6 < / i n t > < / v a l u e > < / i t e m > < i t e m > < k e y > < s t r i n g > t e m p o r a d a < / s t r i n g > < / k e y > < v a l u e > < i n t > 7 < / i n t > < / v a l u e > < / i t e m > < i t e m > < k e y > < s t r i n g > C o d C l u b < / s t r i n g > < / k e y > < v a l u e > < i n t > 8 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Props1.xml><?xml version="1.0" encoding="utf-8"?>
<ds:datastoreItem xmlns:ds="http://schemas.openxmlformats.org/officeDocument/2006/customXml" ds:itemID="{7F78D7AE-40C9-4DA4-851F-68712D332C9D}">
  <ds:schemaRefs/>
</ds:datastoreItem>
</file>

<file path=customXml/itemProps10.xml><?xml version="1.0" encoding="utf-8"?>
<ds:datastoreItem xmlns:ds="http://schemas.openxmlformats.org/officeDocument/2006/customXml" ds:itemID="{9AEB056E-0EB2-47FE-B018-AFFBFA3E785D}">
  <ds:schemaRefs/>
</ds:datastoreItem>
</file>

<file path=customXml/itemProps11.xml><?xml version="1.0" encoding="utf-8"?>
<ds:datastoreItem xmlns:ds="http://schemas.openxmlformats.org/officeDocument/2006/customXml" ds:itemID="{E7011178-7B66-407D-B1B0-915247061971}">
  <ds:schemaRefs/>
</ds:datastoreItem>
</file>

<file path=customXml/itemProps12.xml><?xml version="1.0" encoding="utf-8"?>
<ds:datastoreItem xmlns:ds="http://schemas.openxmlformats.org/officeDocument/2006/customXml" ds:itemID="{4DA94D5A-670D-4B80-89CE-397B21C8EA62}">
  <ds:schemaRefs/>
</ds:datastoreItem>
</file>

<file path=customXml/itemProps13.xml><?xml version="1.0" encoding="utf-8"?>
<ds:datastoreItem xmlns:ds="http://schemas.openxmlformats.org/officeDocument/2006/customXml" ds:itemID="{EF9D7204-3A1E-4250-B9FD-B1670BB076BF}">
  <ds:schemaRefs/>
</ds:datastoreItem>
</file>

<file path=customXml/itemProps14.xml><?xml version="1.0" encoding="utf-8"?>
<ds:datastoreItem xmlns:ds="http://schemas.openxmlformats.org/officeDocument/2006/customXml" ds:itemID="{12B480D9-5F4F-43A9-BB86-FD1F46F3D056}">
  <ds:schemaRefs/>
</ds:datastoreItem>
</file>

<file path=customXml/itemProps15.xml><?xml version="1.0" encoding="utf-8"?>
<ds:datastoreItem xmlns:ds="http://schemas.openxmlformats.org/officeDocument/2006/customXml" ds:itemID="{3CDB4E0F-997F-4EAB-9FF2-DD7684D3A5B9}">
  <ds:schemaRefs/>
</ds:datastoreItem>
</file>

<file path=customXml/itemProps16.xml><?xml version="1.0" encoding="utf-8"?>
<ds:datastoreItem xmlns:ds="http://schemas.openxmlformats.org/officeDocument/2006/customXml" ds:itemID="{AB4C45B9-5265-4D29-8386-6882812D76DA}">
  <ds:schemaRefs/>
</ds:datastoreItem>
</file>

<file path=customXml/itemProps17.xml><?xml version="1.0" encoding="utf-8"?>
<ds:datastoreItem xmlns:ds="http://schemas.openxmlformats.org/officeDocument/2006/customXml" ds:itemID="{DA27E668-B20D-4C9D-91D0-85D42F61AB7D}">
  <ds:schemaRefs/>
</ds:datastoreItem>
</file>

<file path=customXml/itemProps18.xml><?xml version="1.0" encoding="utf-8"?>
<ds:datastoreItem xmlns:ds="http://schemas.openxmlformats.org/officeDocument/2006/customXml" ds:itemID="{29A3E8B1-B025-461D-B60B-7912C58E01E6}">
  <ds:schemaRefs/>
</ds:datastoreItem>
</file>

<file path=customXml/itemProps19.xml><?xml version="1.0" encoding="utf-8"?>
<ds:datastoreItem xmlns:ds="http://schemas.openxmlformats.org/officeDocument/2006/customXml" ds:itemID="{3FFF492C-BC8A-4327-8632-B6EA32286926}">
  <ds:schemaRefs/>
</ds:datastoreItem>
</file>

<file path=customXml/itemProps2.xml><?xml version="1.0" encoding="utf-8"?>
<ds:datastoreItem xmlns:ds="http://schemas.openxmlformats.org/officeDocument/2006/customXml" ds:itemID="{AF4945DD-866E-437D-953F-4C33B3697448}">
  <ds:schemaRefs/>
</ds:datastoreItem>
</file>

<file path=customXml/itemProps20.xml><?xml version="1.0" encoding="utf-8"?>
<ds:datastoreItem xmlns:ds="http://schemas.openxmlformats.org/officeDocument/2006/customXml" ds:itemID="{36A10230-7B8F-42D7-99AA-5672423E808B}">
  <ds:schemaRefs/>
</ds:datastoreItem>
</file>

<file path=customXml/itemProps21.xml><?xml version="1.0" encoding="utf-8"?>
<ds:datastoreItem xmlns:ds="http://schemas.openxmlformats.org/officeDocument/2006/customXml" ds:itemID="{9D24C32D-B5B3-4019-8F1C-C6F9A67FB11C}">
  <ds:schemaRefs/>
</ds:datastoreItem>
</file>

<file path=customXml/itemProps22.xml><?xml version="1.0" encoding="utf-8"?>
<ds:datastoreItem xmlns:ds="http://schemas.openxmlformats.org/officeDocument/2006/customXml" ds:itemID="{543F8E41-8959-4BD4-BE20-9A5BB4D83503}">
  <ds:schemaRefs/>
</ds:datastoreItem>
</file>

<file path=customXml/itemProps23.xml><?xml version="1.0" encoding="utf-8"?>
<ds:datastoreItem xmlns:ds="http://schemas.openxmlformats.org/officeDocument/2006/customXml" ds:itemID="{6AD2B5D8-9D01-418B-8EE5-955B61527EAB}">
  <ds:schemaRefs/>
</ds:datastoreItem>
</file>

<file path=customXml/itemProps24.xml><?xml version="1.0" encoding="utf-8"?>
<ds:datastoreItem xmlns:ds="http://schemas.openxmlformats.org/officeDocument/2006/customXml" ds:itemID="{885C4F7F-D9E4-4843-95E1-6BD51F2A6609}">
  <ds:schemaRefs/>
</ds:datastoreItem>
</file>

<file path=customXml/itemProps25.xml><?xml version="1.0" encoding="utf-8"?>
<ds:datastoreItem xmlns:ds="http://schemas.openxmlformats.org/officeDocument/2006/customXml" ds:itemID="{596661FD-D467-47E1-B6BA-ABB7CF8118AF}">
  <ds:schemaRefs/>
</ds:datastoreItem>
</file>

<file path=customXml/itemProps26.xml><?xml version="1.0" encoding="utf-8"?>
<ds:datastoreItem xmlns:ds="http://schemas.openxmlformats.org/officeDocument/2006/customXml" ds:itemID="{6F9E7494-F959-42FB-9B79-4D51A176E156}">
  <ds:schemaRefs/>
</ds:datastoreItem>
</file>

<file path=customXml/itemProps27.xml><?xml version="1.0" encoding="utf-8"?>
<ds:datastoreItem xmlns:ds="http://schemas.openxmlformats.org/officeDocument/2006/customXml" ds:itemID="{175A1308-C096-4456-AEB9-B566945B09C0}">
  <ds:schemaRefs/>
</ds:datastoreItem>
</file>

<file path=customXml/itemProps28.xml><?xml version="1.0" encoding="utf-8"?>
<ds:datastoreItem xmlns:ds="http://schemas.openxmlformats.org/officeDocument/2006/customXml" ds:itemID="{85813422-DF00-438D-ADA6-5817AD70F100}">
  <ds:schemaRefs/>
</ds:datastoreItem>
</file>

<file path=customXml/itemProps29.xml><?xml version="1.0" encoding="utf-8"?>
<ds:datastoreItem xmlns:ds="http://schemas.openxmlformats.org/officeDocument/2006/customXml" ds:itemID="{5F50B368-D3FF-411D-9CAB-CAA837F2547A}">
  <ds:schemaRefs/>
</ds:datastoreItem>
</file>

<file path=customXml/itemProps3.xml><?xml version="1.0" encoding="utf-8"?>
<ds:datastoreItem xmlns:ds="http://schemas.openxmlformats.org/officeDocument/2006/customXml" ds:itemID="{195604DD-CFFA-41B2-B2B9-43810BC3FC46}">
  <ds:schemaRefs/>
</ds:datastoreItem>
</file>

<file path=customXml/itemProps30.xml><?xml version="1.0" encoding="utf-8"?>
<ds:datastoreItem xmlns:ds="http://schemas.openxmlformats.org/officeDocument/2006/customXml" ds:itemID="{FD520958-D967-4090-9CF7-A435E682A594}">
  <ds:schemaRefs/>
</ds:datastoreItem>
</file>

<file path=customXml/itemProps31.xml><?xml version="1.0" encoding="utf-8"?>
<ds:datastoreItem xmlns:ds="http://schemas.openxmlformats.org/officeDocument/2006/customXml" ds:itemID="{E8FFFA3B-0D72-43E3-9AC6-7D784765F76D}">
  <ds:schemaRefs/>
</ds:datastoreItem>
</file>

<file path=customXml/itemProps32.xml><?xml version="1.0" encoding="utf-8"?>
<ds:datastoreItem xmlns:ds="http://schemas.openxmlformats.org/officeDocument/2006/customXml" ds:itemID="{D4E7667A-15A1-4D8A-B093-FB2525929BFF}">
  <ds:schemaRefs/>
</ds:datastoreItem>
</file>

<file path=customXml/itemProps33.xml><?xml version="1.0" encoding="utf-8"?>
<ds:datastoreItem xmlns:ds="http://schemas.openxmlformats.org/officeDocument/2006/customXml" ds:itemID="{99D94E72-402E-4092-BC96-FB9C293539F0}">
  <ds:schemaRefs/>
</ds:datastoreItem>
</file>

<file path=customXml/itemProps34.xml><?xml version="1.0" encoding="utf-8"?>
<ds:datastoreItem xmlns:ds="http://schemas.openxmlformats.org/officeDocument/2006/customXml" ds:itemID="{EF8240F6-15EE-4796-9CD0-AB41EEF22553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176777C0-0E0F-4686-99F2-00D6FB41E556}">
  <ds:schemaRefs/>
</ds:datastoreItem>
</file>

<file path=customXml/itemProps5.xml><?xml version="1.0" encoding="utf-8"?>
<ds:datastoreItem xmlns:ds="http://schemas.openxmlformats.org/officeDocument/2006/customXml" ds:itemID="{B6C98E62-543A-4344-9A64-B35BCDA4D423}">
  <ds:schemaRefs/>
</ds:datastoreItem>
</file>

<file path=customXml/itemProps6.xml><?xml version="1.0" encoding="utf-8"?>
<ds:datastoreItem xmlns:ds="http://schemas.openxmlformats.org/officeDocument/2006/customXml" ds:itemID="{2D4ADDC0-0DA7-4A5C-8126-1ED64407C036}">
  <ds:schemaRefs/>
</ds:datastoreItem>
</file>

<file path=customXml/itemProps7.xml><?xml version="1.0" encoding="utf-8"?>
<ds:datastoreItem xmlns:ds="http://schemas.openxmlformats.org/officeDocument/2006/customXml" ds:itemID="{42FFC5B4-E84A-4140-8598-41DCD8D31D59}">
  <ds:schemaRefs/>
</ds:datastoreItem>
</file>

<file path=customXml/itemProps8.xml><?xml version="1.0" encoding="utf-8"?>
<ds:datastoreItem xmlns:ds="http://schemas.openxmlformats.org/officeDocument/2006/customXml" ds:itemID="{50DF1A45-4360-4CDB-AAC9-B20DF048E865}">
  <ds:schemaRefs/>
</ds:datastoreItem>
</file>

<file path=customXml/itemProps9.xml><?xml version="1.0" encoding="utf-8"?>
<ds:datastoreItem xmlns:ds="http://schemas.openxmlformats.org/officeDocument/2006/customXml" ds:itemID="{B60AF897-C4F2-43BE-8A35-A9D7E8809EA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RESUMEN manual</vt:lpstr>
      <vt:lpstr>FEB Y 1DM</vt:lpstr>
      <vt:lpstr>SR M AUT</vt:lpstr>
      <vt:lpstr>SR M PREF</vt:lpstr>
      <vt:lpstr>FEM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Salvador</dc:creator>
  <cp:lastModifiedBy>Victor Salvador</cp:lastModifiedBy>
  <dcterms:created xsi:type="dcterms:W3CDTF">2023-05-09T15:40:25Z</dcterms:created>
  <dcterms:modified xsi:type="dcterms:W3CDTF">2025-05-02T15:22:29Z</dcterms:modified>
</cp:coreProperties>
</file>